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1295" windowHeight="6495"/>
  </bookViews>
  <sheets>
    <sheet name="No Inflation" sheetId="1" r:id="rId1"/>
    <sheet name="Inflation" sheetId="2" r:id="rId2"/>
  </sheets>
  <definedNames>
    <definedName name="solver_adj" localSheetId="0" hidden="1">'No Inflation'!$B$5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'No Inflation'!$B$8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-500000</definedName>
  </definedNames>
  <calcPr calcId="145621" concurrentCalc="0"/>
</workbook>
</file>

<file path=xl/calcChain.xml><?xml version="1.0" encoding="utf-8"?>
<calcChain xmlns="http://schemas.openxmlformats.org/spreadsheetml/2006/main">
  <c r="B14" i="2" l="1"/>
  <c r="B16" i="2"/>
  <c r="B15" i="2"/>
  <c r="B17" i="2"/>
  <c r="B21" i="2"/>
  <c r="B22" i="2"/>
  <c r="B12" i="1"/>
  <c r="B14" i="1"/>
  <c r="B13" i="1"/>
  <c r="B15" i="1"/>
  <c r="B19" i="1"/>
  <c r="B20" i="1"/>
  <c r="B8" i="1"/>
  <c r="B10" i="2"/>
  <c r="B8" i="2"/>
  <c r="B16" i="1"/>
  <c r="B7" i="2"/>
  <c r="B23" i="2"/>
  <c r="B22" i="1"/>
  <c r="B3" i="2"/>
  <c r="B5" i="2"/>
  <c r="B24" i="2"/>
  <c r="B21" i="1"/>
  <c r="B25" i="2"/>
  <c r="B2" i="2"/>
  <c r="B1" i="2"/>
  <c r="B6" i="2"/>
  <c r="B17" i="1"/>
  <c r="B18" i="1"/>
  <c r="B19" i="2"/>
  <c r="B18" i="2"/>
  <c r="B20" i="2"/>
  <c r="B9" i="1"/>
  <c r="B10" i="1"/>
  <c r="B11" i="2"/>
  <c r="B12" i="2"/>
</calcChain>
</file>

<file path=xl/sharedStrings.xml><?xml version="1.0" encoding="utf-8"?>
<sst xmlns="http://schemas.openxmlformats.org/spreadsheetml/2006/main" count="43" uniqueCount="28">
  <si>
    <t>Age in months</t>
  </si>
  <si>
    <t>Value at Retirement</t>
  </si>
  <si>
    <t>Months till Retirement</t>
  </si>
  <si>
    <t>Retirement Age</t>
  </si>
  <si>
    <t>Today's Date</t>
  </si>
  <si>
    <t>Birth month</t>
  </si>
  <si>
    <t>Birth year</t>
  </si>
  <si>
    <t>Months since ' 00</t>
  </si>
  <si>
    <t>Current month</t>
  </si>
  <si>
    <t>Current year</t>
  </si>
  <si>
    <t>Birth Months since ' 00</t>
  </si>
  <si>
    <t>Life Expectancy</t>
  </si>
  <si>
    <t>Months of Retirement</t>
  </si>
  <si>
    <t>Per Month for life</t>
  </si>
  <si>
    <t>Per Year for life</t>
  </si>
  <si>
    <t>Monthly Additions</t>
  </si>
  <si>
    <t>Current Savings</t>
  </si>
  <si>
    <t>Monthly Interest Rate</t>
  </si>
  <si>
    <t>Your Birthdate</t>
  </si>
  <si>
    <t>Assumed Inflation Rate</t>
  </si>
  <si>
    <t>Real Value at Retirement</t>
  </si>
  <si>
    <t>Real Savings Rate</t>
  </si>
  <si>
    <t>Monthly Real Interest Rate</t>
  </si>
  <si>
    <t>Purch. Power Per Year for life</t>
  </si>
  <si>
    <t>Purch. Power Per Month for life</t>
  </si>
  <si>
    <t>Monthly Additions (Real)</t>
  </si>
  <si>
    <t>Assumed Annual Investment Return</t>
  </si>
  <si>
    <t>Monthly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</si>
</sst>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4" fontId="4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1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10" fontId="3" fillId="0" borderId="0" xfId="0" applyNumberFormat="1" applyFont="1" applyBorder="1"/>
    <xf numFmtId="10" fontId="3" fillId="0" borderId="0" xfId="2" applyNumberFormat="1" applyFont="1" applyBorder="1"/>
    <xf numFmtId="6" fontId="3" fillId="0" borderId="0" xfId="0" applyNumberFormat="1" applyFont="1"/>
    <xf numFmtId="165" fontId="3" fillId="0" borderId="0" xfId="0" applyNumberFormat="1" applyFont="1" applyBorder="1"/>
    <xf numFmtId="8" fontId="3" fillId="0" borderId="0" xfId="0" applyNumberFormat="1" applyFont="1"/>
    <xf numFmtId="14" fontId="3" fillId="0" borderId="0" xfId="0" applyNumberFormat="1" applyFont="1"/>
    <xf numFmtId="0" fontId="4" fillId="0" borderId="0" xfId="0" applyFont="1" applyBorder="1"/>
    <xf numFmtId="1" fontId="3" fillId="0" borderId="0" xfId="0" applyNumberFormat="1" applyFont="1"/>
    <xf numFmtId="10" fontId="3" fillId="0" borderId="0" xfId="0" applyNumberFormat="1" applyFont="1"/>
    <xf numFmtId="10" fontId="4" fillId="0" borderId="0" xfId="2" applyNumberFormat="1" applyFont="1" applyBorder="1"/>
    <xf numFmtId="166" fontId="3" fillId="0" borderId="0" xfId="1" applyNumberFormat="1" applyFont="1" applyBorder="1"/>
    <xf numFmtId="10" fontId="3" fillId="0" borderId="0" xfId="2" applyNumberFormat="1" applyFont="1"/>
    <xf numFmtId="164" fontId="3" fillId="2" borderId="0" xfId="0" applyNumberFormat="1" applyFont="1" applyFill="1" applyBorder="1"/>
    <xf numFmtId="10" fontId="3" fillId="2" borderId="0" xfId="0" applyNumberFormat="1" applyFont="1" applyFill="1" applyBorder="1"/>
    <xf numFmtId="14" fontId="3" fillId="2" borderId="0" xfId="0" applyNumberFormat="1" applyFont="1" applyFill="1" applyBorder="1"/>
    <xf numFmtId="0" fontId="3" fillId="2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130" zoomScaleNormal="130" workbookViewId="0"/>
  </sheetViews>
  <sheetFormatPr defaultRowHeight="18.75" x14ac:dyDescent="0.3"/>
  <cols>
    <col min="1" max="1" width="41.140625" style="1" customWidth="1"/>
    <col min="2" max="2" width="15" style="1" customWidth="1"/>
    <col min="3" max="3" width="11.42578125" style="1" customWidth="1"/>
    <col min="4" max="4" width="8.85546875" style="3" customWidth="1"/>
    <col min="5" max="5" width="12" style="3" customWidth="1"/>
    <col min="6" max="6" width="10" style="3" customWidth="1"/>
    <col min="7" max="7" width="11.5703125" style="3" customWidth="1"/>
    <col min="8" max="8" width="8.140625" style="3" customWidth="1"/>
    <col min="9" max="9" width="10.7109375" style="3" customWidth="1"/>
    <col min="10" max="10" width="9.140625" style="3"/>
    <col min="11" max="11" width="9.85546875" style="3" customWidth="1"/>
    <col min="12" max="12" width="13.85546875" style="3" customWidth="1"/>
    <col min="13" max="13" width="11.5703125" style="3" customWidth="1"/>
    <col min="14" max="14" width="9.140625" style="3"/>
    <col min="15" max="16384" width="9.140625" style="1"/>
  </cols>
  <sheetData>
    <row r="1" spans="1:14" x14ac:dyDescent="0.3">
      <c r="A1" s="1" t="s">
        <v>16</v>
      </c>
      <c r="B1" s="20">
        <v>100000</v>
      </c>
      <c r="D1" s="2"/>
      <c r="F1" s="4"/>
      <c r="M1" s="5"/>
      <c r="N1" s="4"/>
    </row>
    <row r="2" spans="1:14" x14ac:dyDescent="0.3">
      <c r="A2" s="1" t="s">
        <v>15</v>
      </c>
      <c r="B2" s="20">
        <v>1000</v>
      </c>
      <c r="F2" s="4"/>
      <c r="G2" s="6"/>
      <c r="M2" s="5"/>
      <c r="N2" s="4"/>
    </row>
    <row r="3" spans="1:14" x14ac:dyDescent="0.3">
      <c r="A3" s="7" t="s">
        <v>26</v>
      </c>
      <c r="B3" s="21">
        <v>7.0000000000000007E-2</v>
      </c>
      <c r="F3" s="4"/>
      <c r="H3" s="8"/>
      <c r="I3" s="8"/>
    </row>
    <row r="4" spans="1:14" x14ac:dyDescent="0.3">
      <c r="A4" s="1" t="s">
        <v>18</v>
      </c>
      <c r="B4" s="22">
        <v>21916</v>
      </c>
      <c r="H4" s="8"/>
      <c r="I4" s="8"/>
      <c r="M4" s="8"/>
    </row>
    <row r="5" spans="1:14" x14ac:dyDescent="0.3">
      <c r="A5" s="1" t="s">
        <v>3</v>
      </c>
      <c r="B5" s="23">
        <v>65</v>
      </c>
      <c r="D5" s="2"/>
      <c r="F5" s="4"/>
      <c r="H5" s="8"/>
      <c r="I5" s="8"/>
      <c r="M5" s="9"/>
    </row>
    <row r="6" spans="1:14" x14ac:dyDescent="0.3">
      <c r="A6" s="1" t="s">
        <v>11</v>
      </c>
      <c r="B6" s="23">
        <v>100</v>
      </c>
      <c r="F6" s="4"/>
      <c r="H6" s="8"/>
      <c r="I6" s="8"/>
    </row>
    <row r="7" spans="1:14" x14ac:dyDescent="0.3">
      <c r="F7" s="4"/>
    </row>
    <row r="8" spans="1:14" x14ac:dyDescent="0.3">
      <c r="A8" s="1" t="s">
        <v>1</v>
      </c>
      <c r="B8" s="10">
        <f ca="1">-FV(B22,B20,B2,B1)</f>
        <v>325577.92113970575</v>
      </c>
      <c r="E8" s="11"/>
      <c r="G8" s="6"/>
    </row>
    <row r="9" spans="1:14" x14ac:dyDescent="0.3">
      <c r="A9" s="1" t="s">
        <v>13</v>
      </c>
      <c r="B9" s="12">
        <f ca="1">-PMT(B22,B21,B8)</f>
        <v>2079.9752511597048</v>
      </c>
      <c r="D9" s="2"/>
      <c r="F9" s="4"/>
      <c r="H9" s="8"/>
      <c r="I9" s="8"/>
    </row>
    <row r="10" spans="1:14" x14ac:dyDescent="0.3">
      <c r="A10" s="1" t="s">
        <v>14</v>
      </c>
      <c r="B10" s="12">
        <f ca="1">B9*12</f>
        <v>24959.703013916456</v>
      </c>
      <c r="F10" s="4"/>
      <c r="H10" s="8"/>
      <c r="I10" s="8"/>
    </row>
    <row r="11" spans="1:14" x14ac:dyDescent="0.3">
      <c r="B11" s="12"/>
      <c r="F11" s="4"/>
      <c r="H11" s="8"/>
      <c r="I11" s="8"/>
    </row>
    <row r="12" spans="1:14" x14ac:dyDescent="0.3">
      <c r="A12" s="1" t="s">
        <v>4</v>
      </c>
      <c r="B12" s="13">
        <f ca="1">NOW()</f>
        <v>42499.606097685188</v>
      </c>
      <c r="H12" s="8"/>
      <c r="I12" s="8"/>
    </row>
    <row r="13" spans="1:14" x14ac:dyDescent="0.3">
      <c r="A13" s="1" t="s">
        <v>8</v>
      </c>
      <c r="B13" s="1">
        <f ca="1">MONTH(B12)</f>
        <v>5</v>
      </c>
      <c r="D13" s="14"/>
      <c r="F13" s="8"/>
    </row>
    <row r="14" spans="1:14" x14ac:dyDescent="0.3">
      <c r="A14" s="1" t="s">
        <v>9</v>
      </c>
      <c r="B14" s="1">
        <f ca="1">YEAR(B12)</f>
        <v>2016</v>
      </c>
      <c r="F14" s="8"/>
      <c r="G14" s="6"/>
    </row>
    <row r="15" spans="1:14" x14ac:dyDescent="0.3">
      <c r="A15" s="1" t="s">
        <v>7</v>
      </c>
      <c r="B15" s="1">
        <f ca="1">B14*12+B13</f>
        <v>24197</v>
      </c>
      <c r="F15" s="8"/>
      <c r="H15" s="8"/>
      <c r="I15" s="8"/>
    </row>
    <row r="16" spans="1:14" x14ac:dyDescent="0.3">
      <c r="A16" s="1" t="s">
        <v>5</v>
      </c>
      <c r="B16" s="1">
        <f>MONTH(B4)</f>
        <v>1</v>
      </c>
      <c r="H16" s="8"/>
      <c r="I16" s="8"/>
    </row>
    <row r="17" spans="1:12" x14ac:dyDescent="0.3">
      <c r="A17" s="1" t="s">
        <v>6</v>
      </c>
      <c r="B17" s="1">
        <f>YEAR(B4)</f>
        <v>1960</v>
      </c>
      <c r="E17" s="11"/>
      <c r="H17" s="8"/>
      <c r="I17" s="8"/>
    </row>
    <row r="18" spans="1:12" x14ac:dyDescent="0.3">
      <c r="A18" s="1" t="s">
        <v>10</v>
      </c>
      <c r="B18" s="1">
        <f>B17*12+B16</f>
        <v>23521</v>
      </c>
      <c r="D18" s="14"/>
      <c r="F18" s="8"/>
      <c r="H18" s="8"/>
      <c r="I18" s="8"/>
    </row>
    <row r="19" spans="1:12" x14ac:dyDescent="0.3">
      <c r="A19" s="1" t="s">
        <v>0</v>
      </c>
      <c r="B19" s="15">
        <f ca="1">B15-B18</f>
        <v>676</v>
      </c>
      <c r="F19" s="8"/>
    </row>
    <row r="20" spans="1:12" x14ac:dyDescent="0.3">
      <c r="A20" s="1" t="s">
        <v>2</v>
      </c>
      <c r="B20" s="15">
        <f ca="1">(B5*12)-B19</f>
        <v>104</v>
      </c>
      <c r="C20" s="13"/>
      <c r="F20" s="8"/>
      <c r="G20" s="6"/>
    </row>
    <row r="21" spans="1:12" x14ac:dyDescent="0.3">
      <c r="A21" s="1" t="s">
        <v>12</v>
      </c>
      <c r="B21" s="15">
        <f>(B6-B5)*12</f>
        <v>420</v>
      </c>
      <c r="H21" s="8"/>
      <c r="I21" s="8"/>
    </row>
    <row r="22" spans="1:12" x14ac:dyDescent="0.3">
      <c r="A22" s="7" t="s">
        <v>17</v>
      </c>
      <c r="B22" s="16">
        <f>B3/12</f>
        <v>5.8333333333333336E-3</v>
      </c>
      <c r="H22" s="8"/>
      <c r="I22" s="8"/>
    </row>
    <row r="23" spans="1:12" x14ac:dyDescent="0.3">
      <c r="E23" s="14"/>
      <c r="F23" s="17"/>
      <c r="H23" s="8"/>
      <c r="I23" s="8"/>
      <c r="L23" s="8"/>
    </row>
    <row r="24" spans="1:12" x14ac:dyDescent="0.3">
      <c r="E24" s="14"/>
      <c r="F24" s="17"/>
      <c r="H24" s="8"/>
      <c r="I24" s="8"/>
      <c r="L24" s="9"/>
    </row>
    <row r="25" spans="1:12" x14ac:dyDescent="0.3">
      <c r="L25" s="9"/>
    </row>
    <row r="26" spans="1:12" x14ac:dyDescent="0.3">
      <c r="D26" s="2"/>
      <c r="F26" s="4"/>
      <c r="G26" s="6"/>
    </row>
    <row r="27" spans="1:12" x14ac:dyDescent="0.3">
      <c r="F27" s="4"/>
      <c r="H27" s="8"/>
      <c r="I27" s="8"/>
    </row>
    <row r="28" spans="1:12" x14ac:dyDescent="0.3">
      <c r="F28" s="4"/>
      <c r="H28" s="8"/>
      <c r="I28" s="8"/>
    </row>
    <row r="29" spans="1:12" x14ac:dyDescent="0.3">
      <c r="H29" s="8"/>
      <c r="I29" s="8"/>
    </row>
    <row r="30" spans="1:12" x14ac:dyDescent="0.3">
      <c r="D30" s="14"/>
      <c r="F30" s="8"/>
      <c r="H30" s="8"/>
      <c r="I30" s="8"/>
    </row>
    <row r="31" spans="1:12" x14ac:dyDescent="0.3">
      <c r="F31" s="8"/>
    </row>
    <row r="32" spans="1:12" x14ac:dyDescent="0.3">
      <c r="F32" s="8"/>
    </row>
    <row r="33" spans="4:11" x14ac:dyDescent="0.3">
      <c r="G33" s="14"/>
    </row>
    <row r="34" spans="4:11" x14ac:dyDescent="0.3">
      <c r="D34" s="2"/>
      <c r="F34" s="18"/>
      <c r="G34" s="9"/>
    </row>
    <row r="35" spans="4:11" x14ac:dyDescent="0.3">
      <c r="F35" s="18"/>
      <c r="G35" s="9"/>
    </row>
    <row r="36" spans="4:11" x14ac:dyDescent="0.3">
      <c r="F36" s="18"/>
      <c r="G36" s="9"/>
    </row>
    <row r="37" spans="4:11" x14ac:dyDescent="0.3">
      <c r="G37" s="14"/>
      <c r="I37" s="6"/>
    </row>
    <row r="38" spans="4:11" x14ac:dyDescent="0.3">
      <c r="D38" s="2"/>
      <c r="F38" s="18"/>
      <c r="G38" s="9"/>
      <c r="J38" s="8"/>
      <c r="K38" s="8"/>
    </row>
    <row r="39" spans="4:11" x14ac:dyDescent="0.3">
      <c r="F39" s="18"/>
      <c r="G39" s="9"/>
      <c r="J39" s="8"/>
      <c r="K39" s="8"/>
    </row>
    <row r="40" spans="4:11" x14ac:dyDescent="0.3">
      <c r="F40" s="18"/>
      <c r="G40" s="9"/>
      <c r="J40" s="8"/>
      <c r="K40" s="8"/>
    </row>
    <row r="41" spans="4:11" x14ac:dyDescent="0.3">
      <c r="J41" s="8"/>
      <c r="K41" s="8"/>
    </row>
    <row r="42" spans="4:11" x14ac:dyDescent="0.3">
      <c r="G42" s="14"/>
      <c r="I42" s="6"/>
    </row>
    <row r="43" spans="4:11" x14ac:dyDescent="0.3">
      <c r="D43" s="2"/>
      <c r="F43" s="18"/>
      <c r="G43" s="9"/>
      <c r="J43" s="8"/>
      <c r="K43" s="8"/>
    </row>
    <row r="44" spans="4:11" x14ac:dyDescent="0.3">
      <c r="F44" s="18"/>
      <c r="G44" s="9"/>
      <c r="J44" s="8"/>
      <c r="K44" s="8"/>
    </row>
    <row r="45" spans="4:11" x14ac:dyDescent="0.3">
      <c r="F45" s="18"/>
      <c r="G45" s="9"/>
      <c r="J45" s="8"/>
      <c r="K45" s="8"/>
    </row>
    <row r="46" spans="4:11" x14ac:dyDescent="0.3">
      <c r="J46" s="8"/>
      <c r="K46" s="8"/>
    </row>
    <row r="47" spans="4:11" x14ac:dyDescent="0.3">
      <c r="G47" s="14"/>
      <c r="I47" s="6"/>
    </row>
    <row r="48" spans="4:11" x14ac:dyDescent="0.3">
      <c r="D48" s="2"/>
      <c r="F48" s="18"/>
      <c r="G48" s="9"/>
      <c r="J48" s="8"/>
      <c r="K48" s="8"/>
    </row>
    <row r="49" spans="4:11" x14ac:dyDescent="0.3">
      <c r="F49" s="18"/>
      <c r="G49" s="9"/>
      <c r="J49" s="8"/>
      <c r="K49" s="8"/>
    </row>
    <row r="50" spans="4:11" x14ac:dyDescent="0.3">
      <c r="F50" s="18"/>
      <c r="G50" s="9"/>
      <c r="J50" s="8"/>
      <c r="K50" s="8"/>
    </row>
    <row r="51" spans="4:11" x14ac:dyDescent="0.3">
      <c r="J51" s="8"/>
      <c r="K51" s="8"/>
    </row>
    <row r="52" spans="4:11" x14ac:dyDescent="0.3">
      <c r="G52" s="14"/>
      <c r="I52" s="6"/>
    </row>
    <row r="53" spans="4:11" x14ac:dyDescent="0.3">
      <c r="D53" s="2"/>
      <c r="F53" s="18"/>
      <c r="G53" s="9"/>
      <c r="J53" s="8"/>
      <c r="K53" s="8"/>
    </row>
    <row r="54" spans="4:11" x14ac:dyDescent="0.3">
      <c r="F54" s="18"/>
      <c r="G54" s="9"/>
      <c r="J54" s="8"/>
      <c r="K54" s="8"/>
    </row>
    <row r="55" spans="4:11" x14ac:dyDescent="0.3">
      <c r="F55" s="18"/>
      <c r="G55" s="9"/>
      <c r="J55" s="8"/>
      <c r="K55" s="8"/>
    </row>
    <row r="56" spans="4:11" x14ac:dyDescent="0.3">
      <c r="J56" s="8"/>
      <c r="K56" s="8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130" zoomScaleNormal="130" workbookViewId="0">
      <selection activeCell="B4" sqref="B4"/>
    </sheetView>
  </sheetViews>
  <sheetFormatPr defaultRowHeight="18.75" x14ac:dyDescent="0.3"/>
  <cols>
    <col min="1" max="1" width="40.7109375" style="1" customWidth="1"/>
    <col min="2" max="2" width="21" style="1" bestFit="1" customWidth="1"/>
    <col min="3" max="16384" width="9.140625" style="1"/>
  </cols>
  <sheetData>
    <row r="1" spans="1:2" x14ac:dyDescent="0.3">
      <c r="A1" s="1" t="s">
        <v>16</v>
      </c>
      <c r="B1" s="4">
        <f>'No Inflation'!B1</f>
        <v>100000</v>
      </c>
    </row>
    <row r="2" spans="1:2" x14ac:dyDescent="0.3">
      <c r="A2" s="1" t="s">
        <v>25</v>
      </c>
      <c r="B2" s="4">
        <f>'No Inflation'!B2</f>
        <v>1000</v>
      </c>
    </row>
    <row r="3" spans="1:2" x14ac:dyDescent="0.3">
      <c r="A3" s="7" t="s">
        <v>26</v>
      </c>
      <c r="B3" s="8">
        <f>'No Inflation'!B3</f>
        <v>7.0000000000000007E-2</v>
      </c>
    </row>
    <row r="4" spans="1:2" x14ac:dyDescent="0.3">
      <c r="A4" s="7" t="s">
        <v>19</v>
      </c>
      <c r="B4" s="21">
        <v>0.02</v>
      </c>
    </row>
    <row r="5" spans="1:2" x14ac:dyDescent="0.3">
      <c r="A5" s="7" t="s">
        <v>21</v>
      </c>
      <c r="B5" s="8">
        <f>((1+B3)/(1+B4))-1</f>
        <v>4.9019607843137303E-2</v>
      </c>
    </row>
    <row r="6" spans="1:2" x14ac:dyDescent="0.3">
      <c r="A6" s="1" t="s">
        <v>18</v>
      </c>
      <c r="B6" s="5">
        <f>'No Inflation'!B4</f>
        <v>21916</v>
      </c>
    </row>
    <row r="7" spans="1:2" x14ac:dyDescent="0.3">
      <c r="A7" s="1" t="s">
        <v>3</v>
      </c>
      <c r="B7" s="3">
        <f>'No Inflation'!B5</f>
        <v>65</v>
      </c>
    </row>
    <row r="8" spans="1:2" x14ac:dyDescent="0.3">
      <c r="A8" s="1" t="s">
        <v>11</v>
      </c>
      <c r="B8" s="3">
        <f>'No Inflation'!B6</f>
        <v>100</v>
      </c>
    </row>
    <row r="10" spans="1:2" x14ac:dyDescent="0.3">
      <c r="A10" s="1" t="s">
        <v>20</v>
      </c>
      <c r="B10" s="10">
        <f ca="1">-PV(B25,B22,,'No Inflation'!B8)</f>
        <v>273804.06870507245</v>
      </c>
    </row>
    <row r="11" spans="1:2" x14ac:dyDescent="0.3">
      <c r="A11" s="1" t="s">
        <v>24</v>
      </c>
      <c r="B11" s="12">
        <f ca="1">-PMT(B24,B23,B10)</f>
        <v>1364.7828315709783</v>
      </c>
    </row>
    <row r="12" spans="1:2" x14ac:dyDescent="0.3">
      <c r="A12" s="1" t="s">
        <v>23</v>
      </c>
      <c r="B12" s="12">
        <f ca="1">B11*12</f>
        <v>16377.393978851738</v>
      </c>
    </row>
    <row r="13" spans="1:2" x14ac:dyDescent="0.3">
      <c r="B13" s="12"/>
    </row>
    <row r="14" spans="1:2" x14ac:dyDescent="0.3">
      <c r="A14" s="1" t="s">
        <v>4</v>
      </c>
      <c r="B14" s="13">
        <f ca="1">NOW()</f>
        <v>42499.606097685188</v>
      </c>
    </row>
    <row r="15" spans="1:2" x14ac:dyDescent="0.3">
      <c r="A15" s="1" t="s">
        <v>8</v>
      </c>
      <c r="B15" s="1">
        <f ca="1">MONTH(B14)</f>
        <v>5</v>
      </c>
    </row>
    <row r="16" spans="1:2" x14ac:dyDescent="0.3">
      <c r="A16" s="1" t="s">
        <v>9</v>
      </c>
      <c r="B16" s="1">
        <f ca="1">YEAR(B14)</f>
        <v>2016</v>
      </c>
    </row>
    <row r="17" spans="1:3" x14ac:dyDescent="0.3">
      <c r="A17" s="1" t="s">
        <v>7</v>
      </c>
      <c r="B17" s="1">
        <f ca="1">B16*12+B15</f>
        <v>24197</v>
      </c>
    </row>
    <row r="18" spans="1:3" x14ac:dyDescent="0.3">
      <c r="A18" s="1" t="s">
        <v>5</v>
      </c>
      <c r="B18" s="1">
        <f>MONTH(B6)</f>
        <v>1</v>
      </c>
    </row>
    <row r="19" spans="1:3" x14ac:dyDescent="0.3">
      <c r="A19" s="1" t="s">
        <v>6</v>
      </c>
      <c r="B19" s="1">
        <f>YEAR(B6)</f>
        <v>1960</v>
      </c>
    </row>
    <row r="20" spans="1:3" x14ac:dyDescent="0.3">
      <c r="A20" s="1" t="s">
        <v>10</v>
      </c>
      <c r="B20" s="1">
        <f>B19*12+B18</f>
        <v>23521</v>
      </c>
    </row>
    <row r="21" spans="1:3" x14ac:dyDescent="0.3">
      <c r="A21" s="1" t="s">
        <v>0</v>
      </c>
      <c r="B21" s="15">
        <f ca="1">B17-B20</f>
        <v>676</v>
      </c>
    </row>
    <row r="22" spans="1:3" x14ac:dyDescent="0.3">
      <c r="A22" s="1" t="s">
        <v>2</v>
      </c>
      <c r="B22" s="15">
        <f ca="1">(B7*12)-B21</f>
        <v>104</v>
      </c>
      <c r="C22" s="13"/>
    </row>
    <row r="23" spans="1:3" x14ac:dyDescent="0.3">
      <c r="A23" s="1" t="s">
        <v>12</v>
      </c>
      <c r="B23" s="15">
        <f>(B8-B7)*12</f>
        <v>420</v>
      </c>
    </row>
    <row r="24" spans="1:3" x14ac:dyDescent="0.3">
      <c r="A24" s="7" t="s">
        <v>22</v>
      </c>
      <c r="B24" s="16">
        <f>B5/12</f>
        <v>4.0849673202614416E-3</v>
      </c>
    </row>
    <row r="25" spans="1:3" x14ac:dyDescent="0.3">
      <c r="A25" s="7" t="s">
        <v>27</v>
      </c>
      <c r="B25" s="19">
        <f>B4/12</f>
        <v>1.6666666666666668E-3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Inflation</vt:lpstr>
      <vt:lpstr>Inflation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</dc:creator>
  <cp:lastModifiedBy>wreese</cp:lastModifiedBy>
  <dcterms:created xsi:type="dcterms:W3CDTF">2000-07-04T19:52:43Z</dcterms:created>
  <dcterms:modified xsi:type="dcterms:W3CDTF">2016-05-09T19:33:09Z</dcterms:modified>
</cp:coreProperties>
</file>