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moliraj\Dropbox\Documents\Jordan\Jaffe 11th edition\Excel solutions\"/>
    </mc:Choice>
  </mc:AlternateContent>
  <bookViews>
    <workbookView xWindow="600" yWindow="270" windowWidth="11100" windowHeight="6285"/>
  </bookViews>
  <sheets>
    <sheet name="Chapter 10" sheetId="4" r:id="rId1"/>
    <sheet name="#1" sheetId="14679" r:id="rId2"/>
    <sheet name="#2" sheetId="14678" r:id="rId3"/>
    <sheet name="#3" sheetId="14680" r:id="rId4"/>
    <sheet name="#4" sheetId="14681" r:id="rId5"/>
    <sheet name="#5" sheetId="14682" r:id="rId6"/>
    <sheet name="#6" sheetId="14683" r:id="rId7"/>
    <sheet name="#7" sheetId="11" r:id="rId8"/>
    <sheet name="#8" sheetId="14698" r:id="rId9"/>
    <sheet name="#9" sheetId="14684" r:id="rId10"/>
    <sheet name="#10" sheetId="14" r:id="rId11"/>
    <sheet name="#11" sheetId="14685" r:id="rId12"/>
    <sheet name="#12" sheetId="14708" r:id="rId13"/>
    <sheet name="#13" sheetId="14658" r:id="rId14"/>
    <sheet name="#14" sheetId="14691" r:id="rId15"/>
    <sheet name="#15" sheetId="14687" r:id="rId16"/>
    <sheet name="#16" sheetId="14692" r:id="rId17"/>
    <sheet name="#17" sheetId="14667" r:id="rId18"/>
    <sheet name="#18" sheetId="14696" r:id="rId19"/>
    <sheet name="#19" sheetId="14702" r:id="rId20"/>
    <sheet name="#20" sheetId="14703" r:id="rId21"/>
    <sheet name="#21" sheetId="14704" r:id="rId22"/>
    <sheet name="#22" sheetId="14699" r:id="rId23"/>
    <sheet name="#23" sheetId="14697" r:id="rId24"/>
    <sheet name="#24" sheetId="14700" r:id="rId25"/>
    <sheet name="#25" sheetId="14701" r:id="rId26"/>
    <sheet name="#26" sheetId="14677" r:id="rId27"/>
    <sheet name="#27" sheetId="14705" r:id="rId28"/>
    <sheet name="#28" sheetId="14706" r:id="rId29"/>
  </sheets>
  <calcPr calcId="152511" iterate="1"/>
</workbook>
</file>

<file path=xl/calcChain.xml><?xml version="1.0" encoding="utf-8"?>
<calcChain xmlns="http://schemas.openxmlformats.org/spreadsheetml/2006/main">
  <c r="D15" i="14658" l="1"/>
  <c r="D17" i="14658" l="1"/>
  <c r="D18" i="14708"/>
  <c r="E25" i="14706"/>
  <c r="G25" i="14706"/>
  <c r="E26" i="14706"/>
  <c r="G26" i="14706"/>
  <c r="E28" i="14706"/>
  <c r="G28" i="14706"/>
  <c r="E29" i="14706"/>
  <c r="G29" i="14706"/>
  <c r="E31" i="14706"/>
  <c r="G31" i="14706"/>
  <c r="E32" i="14706"/>
  <c r="G32" i="14706"/>
  <c r="E15" i="14705"/>
  <c r="G15" i="14705"/>
  <c r="D20" i="14704"/>
  <c r="E20" i="14704"/>
  <c r="D21" i="14704"/>
  <c r="E21" i="14704"/>
  <c r="D22" i="14704"/>
  <c r="E22" i="14704"/>
  <c r="D23" i="14704"/>
  <c r="E23" i="14704"/>
  <c r="D24" i="14704"/>
  <c r="E24" i="14704"/>
  <c r="D18" i="14703"/>
  <c r="D20" i="14703"/>
  <c r="D19" i="14702"/>
  <c r="D20" i="14702"/>
  <c r="D22" i="14702" s="1"/>
  <c r="D29" i="14702" s="1"/>
  <c r="D25" i="14702"/>
  <c r="E25" i="14702"/>
  <c r="D26" i="14702"/>
  <c r="E26" i="14702"/>
  <c r="F26" i="14702" s="1"/>
  <c r="G26" i="14702" s="1"/>
  <c r="D27" i="14702"/>
  <c r="E27" i="14702"/>
  <c r="F27" i="14702" s="1"/>
  <c r="G27" i="14702" s="1"/>
  <c r="D28" i="14702"/>
  <c r="E28" i="14702"/>
  <c r="E29" i="14702"/>
  <c r="D21" i="14698"/>
  <c r="D22" i="14698"/>
  <c r="D23" i="14698"/>
  <c r="D24" i="14698"/>
  <c r="D25" i="14698"/>
  <c r="D26" i="14698"/>
  <c r="D27" i="14698"/>
  <c r="D28" i="14698" s="1"/>
  <c r="D36" i="14698"/>
  <c r="D37" i="14698"/>
  <c r="D38" i="14698"/>
  <c r="D39" i="14698"/>
  <c r="D40" i="14698"/>
  <c r="D41" i="14698"/>
  <c r="D51" i="14698"/>
  <c r="D52" i="14698"/>
  <c r="D57" i="14698" s="1"/>
  <c r="D58" i="14698" s="1"/>
  <c r="D53" i="14698"/>
  <c r="D54" i="14698"/>
  <c r="D55" i="14698"/>
  <c r="D56" i="14698"/>
  <c r="D8" i="14680"/>
  <c r="D7" i="14680"/>
  <c r="D19" i="14680" s="1"/>
  <c r="D9" i="14678"/>
  <c r="D8" i="14678"/>
  <c r="D7" i="14678"/>
  <c r="D19" i="14684"/>
  <c r="D21" i="14684"/>
  <c r="D22" i="14684"/>
  <c r="D23" i="14684"/>
  <c r="D20" i="14684"/>
  <c r="D8" i="14685"/>
  <c r="D9" i="14685"/>
  <c r="D15" i="14679"/>
  <c r="D15" i="14691"/>
  <c r="D17" i="14691" s="1"/>
  <c r="D14" i="14687"/>
  <c r="D16" i="14687" s="1"/>
  <c r="D18" i="14687" s="1"/>
  <c r="D27" i="14692"/>
  <c r="E27" i="14692"/>
  <c r="D26" i="14692"/>
  <c r="E26" i="14692"/>
  <c r="D25" i="14692"/>
  <c r="E25" i="14692"/>
  <c r="F25" i="14692" s="1"/>
  <c r="D24" i="14692"/>
  <c r="E24" i="14692"/>
  <c r="F24" i="14692" s="1"/>
  <c r="D23" i="14692"/>
  <c r="E23" i="14692"/>
  <c r="D22" i="14692"/>
  <c r="E22" i="14692"/>
  <c r="F22" i="14692" s="1"/>
  <c r="D21" i="14692"/>
  <c r="E21" i="14692"/>
  <c r="F18" i="14667"/>
  <c r="D18" i="14667"/>
  <c r="F16" i="14667"/>
  <c r="D16" i="14667"/>
  <c r="F18" i="14696"/>
  <c r="D18" i="14696"/>
  <c r="F16" i="14696"/>
  <c r="D16" i="14696"/>
  <c r="D64" i="14699"/>
  <c r="D63" i="14699"/>
  <c r="D62" i="14699"/>
  <c r="D61" i="14699"/>
  <c r="D60" i="14699"/>
  <c r="D59" i="14699"/>
  <c r="D58" i="14699"/>
  <c r="D57" i="14699"/>
  <c r="D40" i="14699"/>
  <c r="D41" i="14699"/>
  <c r="D42" i="14699"/>
  <c r="D43" i="14699"/>
  <c r="D44" i="14699"/>
  <c r="D45" i="14699"/>
  <c r="D46" i="14699"/>
  <c r="D47" i="14699"/>
  <c r="D23" i="14699"/>
  <c r="D24" i="14699"/>
  <c r="D25" i="14699"/>
  <c r="D26" i="14699"/>
  <c r="D27" i="14699"/>
  <c r="D28" i="14699"/>
  <c r="D29" i="14699"/>
  <c r="D30" i="14699"/>
  <c r="D31" i="14699"/>
  <c r="D32" i="14699" s="1"/>
  <c r="D17" i="14697"/>
  <c r="D19" i="14697"/>
  <c r="D15" i="14700"/>
  <c r="F15" i="14700"/>
  <c r="H21" i="14700"/>
  <c r="F21" i="14700"/>
  <c r="H19" i="14700"/>
  <c r="F19" i="14700"/>
  <c r="F20" i="14701"/>
  <c r="F16" i="14701"/>
  <c r="D18" i="14681"/>
  <c r="D20" i="14681" s="1"/>
  <c r="D16" i="14681"/>
  <c r="D16" i="14682"/>
  <c r="D14" i="14682"/>
  <c r="D17" i="14683"/>
  <c r="D15" i="14683"/>
  <c r="D33" i="11"/>
  <c r="D34" i="11"/>
  <c r="D35" i="11"/>
  <c r="D36" i="11"/>
  <c r="D37" i="11"/>
  <c r="D22" i="11"/>
  <c r="D19" i="11"/>
  <c r="D20" i="11"/>
  <c r="D21" i="11"/>
  <c r="D23" i="11"/>
  <c r="D42" i="14698" l="1"/>
  <c r="D43" i="14698" s="1"/>
  <c r="D15" i="14685"/>
  <c r="D65" i="14699"/>
  <c r="D66" i="14699" s="1"/>
  <c r="E61" i="14699" s="1"/>
  <c r="F61" i="14699" s="1"/>
  <c r="G61" i="14699" s="1"/>
  <c r="F21" i="14692"/>
  <c r="F26" i="14692"/>
  <c r="D48" i="14699"/>
  <c r="D49" i="14699" s="1"/>
  <c r="E45" i="14699" s="1"/>
  <c r="F45" i="14699" s="1"/>
  <c r="G45" i="14699" s="1"/>
  <c r="F23" i="14692"/>
  <c r="F27" i="14692"/>
  <c r="D15" i="14678"/>
  <c r="D21" i="14697"/>
  <c r="D23" i="14697" s="1"/>
  <c r="F24" i="14704"/>
  <c r="F23" i="14704"/>
  <c r="F22" i="14704"/>
  <c r="F21" i="14704"/>
  <c r="F20" i="14704"/>
  <c r="F28" i="14702"/>
  <c r="G28" i="14702" s="1"/>
  <c r="F25" i="14702"/>
  <c r="G25" i="14702" s="1"/>
  <c r="D24" i="14684"/>
  <c r="D25" i="14684" s="1"/>
  <c r="E22" i="14684" s="1"/>
  <c r="F22" i="14684" s="1"/>
  <c r="G22" i="14684" s="1"/>
  <c r="D38" i="11"/>
  <c r="D39" i="11" s="1"/>
  <c r="E34" i="11" s="1"/>
  <c r="F34" i="11" s="1"/>
  <c r="G34" i="11" s="1"/>
  <c r="D24" i="11"/>
  <c r="D25" i="11" s="1"/>
  <c r="E19" i="11" s="1"/>
  <c r="F19" i="11" s="1"/>
  <c r="G19" i="11" s="1"/>
  <c r="D17" i="14678"/>
  <c r="D15" i="14680"/>
  <c r="E24" i="14699"/>
  <c r="F24" i="14699" s="1"/>
  <c r="G24" i="14699" s="1"/>
  <c r="E26" i="14699"/>
  <c r="F26" i="14699" s="1"/>
  <c r="G26" i="14699" s="1"/>
  <c r="E28" i="14699"/>
  <c r="F28" i="14699" s="1"/>
  <c r="G28" i="14699" s="1"/>
  <c r="E30" i="14699"/>
  <c r="F30" i="14699" s="1"/>
  <c r="G30" i="14699" s="1"/>
  <c r="E23" i="14699"/>
  <c r="F23" i="14699" s="1"/>
  <c r="G23" i="14699" s="1"/>
  <c r="E25" i="14699"/>
  <c r="E27" i="14699"/>
  <c r="E29" i="14699"/>
  <c r="F29" i="14699" s="1"/>
  <c r="G29" i="14699" s="1"/>
  <c r="E35" i="11"/>
  <c r="F35" i="11" s="1"/>
  <c r="G35" i="11" s="1"/>
  <c r="E43" i="14699"/>
  <c r="E41" i="14699"/>
  <c r="E42" i="14699"/>
  <c r="F42" i="14699" s="1"/>
  <c r="G42" i="14699" s="1"/>
  <c r="E40" i="14699"/>
  <c r="F40" i="14699" s="1"/>
  <c r="G40" i="14699" s="1"/>
  <c r="E57" i="14699"/>
  <c r="F57" i="14699" s="1"/>
  <c r="G57" i="14699" s="1"/>
  <c r="E58" i="14699"/>
  <c r="F58" i="14699" s="1"/>
  <c r="G58" i="14699" s="1"/>
  <c r="E38" i="14698"/>
  <c r="E37" i="14698"/>
  <c r="F37" i="14698" s="1"/>
  <c r="G37" i="14698" s="1"/>
  <c r="E39" i="14698"/>
  <c r="F39" i="14698" s="1"/>
  <c r="G39" i="14698" s="1"/>
  <c r="E41" i="14698"/>
  <c r="F41" i="14698" s="1"/>
  <c r="G41" i="14698" s="1"/>
  <c r="E36" i="14698"/>
  <c r="E40" i="14698"/>
  <c r="F40" i="14698" s="1"/>
  <c r="G40" i="14698" s="1"/>
  <c r="F27" i="14699"/>
  <c r="G27" i="14699" s="1"/>
  <c r="F25" i="14699"/>
  <c r="G25" i="14699" s="1"/>
  <c r="F43" i="14699"/>
  <c r="G43" i="14699" s="1"/>
  <c r="F28" i="14692"/>
  <c r="E30" i="14692" s="1"/>
  <c r="F38" i="14698"/>
  <c r="G38" i="14698" s="1"/>
  <c r="F36" i="14698"/>
  <c r="G36" i="14698" s="1"/>
  <c r="E55" i="14698"/>
  <c r="E52" i="14698"/>
  <c r="F52" i="14698" s="1"/>
  <c r="G52" i="14698" s="1"/>
  <c r="E54" i="14698"/>
  <c r="F54" i="14698" s="1"/>
  <c r="G54" i="14698" s="1"/>
  <c r="E56" i="14698"/>
  <c r="F56" i="14698" s="1"/>
  <c r="G56" i="14698" s="1"/>
  <c r="E51" i="14698"/>
  <c r="F51" i="14698" s="1"/>
  <c r="G51" i="14698" s="1"/>
  <c r="G57" i="14698" s="1"/>
  <c r="D60" i="14698" s="1"/>
  <c r="D62" i="14698" s="1"/>
  <c r="E53" i="14698"/>
  <c r="E21" i="14698"/>
  <c r="F21" i="14698" s="1"/>
  <c r="G21" i="14698" s="1"/>
  <c r="E23" i="14698"/>
  <c r="E25" i="14698"/>
  <c r="F25" i="14698" s="1"/>
  <c r="G25" i="14698" s="1"/>
  <c r="E22" i="14698"/>
  <c r="F22" i="14698" s="1"/>
  <c r="G22" i="14698" s="1"/>
  <c r="E24" i="14698"/>
  <c r="F24" i="14698" s="1"/>
  <c r="G24" i="14698" s="1"/>
  <c r="E26" i="14698"/>
  <c r="F26" i="14698" s="1"/>
  <c r="G26" i="14698" s="1"/>
  <c r="F29" i="14702"/>
  <c r="G29" i="14702" s="1"/>
  <c r="D30" i="14702"/>
  <c r="D31" i="14702" s="1"/>
  <c r="F55" i="14698"/>
  <c r="G55" i="14698" s="1"/>
  <c r="F53" i="14698"/>
  <c r="G53" i="14698" s="1"/>
  <c r="F23" i="14698"/>
  <c r="G23" i="14698" s="1"/>
  <c r="D17" i="14680"/>
  <c r="F41" i="14699"/>
  <c r="G41" i="14699" s="1"/>
  <c r="E60" i="14699" l="1"/>
  <c r="F60" i="14699" s="1"/>
  <c r="G60" i="14699" s="1"/>
  <c r="E59" i="14699"/>
  <c r="F59" i="14699" s="1"/>
  <c r="G59" i="14699" s="1"/>
  <c r="E64" i="14699"/>
  <c r="F64" i="14699" s="1"/>
  <c r="G64" i="14699" s="1"/>
  <c r="E63" i="14699"/>
  <c r="F63" i="14699" s="1"/>
  <c r="G63" i="14699" s="1"/>
  <c r="G65" i="14699" s="1"/>
  <c r="D68" i="14699" s="1"/>
  <c r="D70" i="14699" s="1"/>
  <c r="E46" i="14699"/>
  <c r="F46" i="14699" s="1"/>
  <c r="G46" i="14699" s="1"/>
  <c r="E47" i="14699"/>
  <c r="F47" i="14699" s="1"/>
  <c r="G47" i="14699" s="1"/>
  <c r="E62" i="14699"/>
  <c r="F62" i="14699" s="1"/>
  <c r="G62" i="14699" s="1"/>
  <c r="E44" i="14699"/>
  <c r="F44" i="14699" s="1"/>
  <c r="G44" i="14699" s="1"/>
  <c r="G27" i="14698"/>
  <c r="D30" i="14698" s="1"/>
  <c r="D32" i="14698" s="1"/>
  <c r="G30" i="14702"/>
  <c r="D33" i="14702" s="1"/>
  <c r="D35" i="14702" s="1"/>
  <c r="D28" i="14704"/>
  <c r="D26" i="14704"/>
  <c r="E20" i="14684"/>
  <c r="F20" i="14684" s="1"/>
  <c r="G20" i="14684" s="1"/>
  <c r="E23" i="14684"/>
  <c r="F23" i="14684" s="1"/>
  <c r="G23" i="14684" s="1"/>
  <c r="E19" i="14684"/>
  <c r="F19" i="14684" s="1"/>
  <c r="G19" i="14684" s="1"/>
  <c r="E21" i="14684"/>
  <c r="F21" i="14684" s="1"/>
  <c r="G21" i="14684" s="1"/>
  <c r="D7" i="14"/>
  <c r="D7" i="14685" s="1"/>
  <c r="E36" i="11"/>
  <c r="F36" i="11" s="1"/>
  <c r="G36" i="11" s="1"/>
  <c r="E33" i="11"/>
  <c r="F33" i="11" s="1"/>
  <c r="G33" i="11" s="1"/>
  <c r="E37" i="11"/>
  <c r="F37" i="11" s="1"/>
  <c r="G37" i="11" s="1"/>
  <c r="E22" i="11"/>
  <c r="F22" i="11" s="1"/>
  <c r="G22" i="11" s="1"/>
  <c r="E20" i="11"/>
  <c r="F20" i="11" s="1"/>
  <c r="G20" i="11" s="1"/>
  <c r="E21" i="11"/>
  <c r="F21" i="11" s="1"/>
  <c r="G21" i="11" s="1"/>
  <c r="E23" i="11"/>
  <c r="F23" i="11" s="1"/>
  <c r="G23" i="11" s="1"/>
  <c r="G31" i="14699"/>
  <c r="D34" i="14699" s="1"/>
  <c r="D36" i="14699" s="1"/>
  <c r="G42" i="14698"/>
  <c r="D45" i="14698" s="1"/>
  <c r="D47" i="14698" s="1"/>
  <c r="G48" i="14699"/>
  <c r="D51" i="14699" s="1"/>
  <c r="D53" i="14699" s="1"/>
  <c r="G24" i="14684" l="1"/>
  <c r="D27" i="14684" s="1"/>
  <c r="D29" i="14684" s="1"/>
  <c r="D15" i="14"/>
  <c r="D17" i="14685" s="1"/>
  <c r="D17" i="14"/>
  <c r="G24" i="11"/>
  <c r="D27" i="11" s="1"/>
  <c r="D29" i="11" s="1"/>
  <c r="G38" i="11"/>
  <c r="D41" i="11" s="1"/>
  <c r="D43" i="11" s="1"/>
</calcChain>
</file>

<file path=xl/sharedStrings.xml><?xml version="1.0" encoding="utf-8"?>
<sst xmlns="http://schemas.openxmlformats.org/spreadsheetml/2006/main" count="417" uniqueCount="161">
  <si>
    <t>Question 1</t>
  </si>
  <si>
    <t>Input area:</t>
  </si>
  <si>
    <t>Output area:</t>
  </si>
  <si>
    <t>=</t>
  </si>
  <si>
    <t>Question 2</t>
  </si>
  <si>
    <t>Question 3</t>
  </si>
  <si>
    <t>Question 4</t>
  </si>
  <si>
    <t>Question 5</t>
  </si>
  <si>
    <t>Question 6</t>
  </si>
  <si>
    <t>Question 7</t>
  </si>
  <si>
    <t>Question 8</t>
  </si>
  <si>
    <t>Question 9</t>
  </si>
  <si>
    <t>Question 10</t>
  </si>
  <si>
    <t>Question 11</t>
  </si>
  <si>
    <t>Question 12</t>
  </si>
  <si>
    <t>Total</t>
  </si>
  <si>
    <t>a.</t>
  </si>
  <si>
    <t>b.</t>
  </si>
  <si>
    <t>c.</t>
  </si>
  <si>
    <t>d.</t>
  </si>
  <si>
    <t>Question 18</t>
  </si>
  <si>
    <t>Question 22</t>
  </si>
  <si>
    <t>Question 23</t>
  </si>
  <si>
    <t>Question 24</t>
  </si>
  <si>
    <t>Question 25</t>
  </si>
  <si>
    <t>Input boxes in tan</t>
  </si>
  <si>
    <t>Output boxes in yellow</t>
  </si>
  <si>
    <t>Given data in blue</t>
  </si>
  <si>
    <t>Calculations in red</t>
  </si>
  <si>
    <t>Answers in green</t>
  </si>
  <si>
    <t>Question 13</t>
  </si>
  <si>
    <t>Question 14</t>
  </si>
  <si>
    <t>Question 17</t>
  </si>
  <si>
    <t>Question 26</t>
  </si>
  <si>
    <t xml:space="preserve">It is impossible to lose more than 100% of your investment. </t>
  </si>
  <si>
    <t>Therefore, return distributions are truncated at the lower tail</t>
  </si>
  <si>
    <t>at -100 percent.</t>
  </si>
  <si>
    <t>Initial price</t>
  </si>
  <si>
    <t>Dividend paid</t>
  </si>
  <si>
    <t>Ending share price</t>
  </si>
  <si>
    <t xml:space="preserve">Total return </t>
  </si>
  <si>
    <t>Dividend yield</t>
  </si>
  <si>
    <t>Capital gains yield</t>
  </si>
  <si>
    <t>Total return</t>
  </si>
  <si>
    <t>Inflation rate</t>
  </si>
  <si>
    <t>Coupon paid</t>
  </si>
  <si>
    <t>Ending price</t>
  </si>
  <si>
    <t>Nominal return</t>
  </si>
  <si>
    <t>Dollar return</t>
  </si>
  <si>
    <t>Real return</t>
  </si>
  <si>
    <t>Long-term corporate</t>
  </si>
  <si>
    <t>Long-term government</t>
  </si>
  <si>
    <t>Real long-term government return</t>
  </si>
  <si>
    <t>Year</t>
  </si>
  <si>
    <t>X</t>
  </si>
  <si>
    <t>Y</t>
  </si>
  <si>
    <r>
      <t xml:space="preserve">Actual
</t>
    </r>
    <r>
      <rPr>
        <u/>
        <sz val="12"/>
        <rFont val="Arial"/>
        <family val="2"/>
      </rPr>
      <t>Return</t>
    </r>
  </si>
  <si>
    <r>
      <t xml:space="preserve">Average
</t>
    </r>
    <r>
      <rPr>
        <u/>
        <sz val="12"/>
        <rFont val="Arial"/>
        <family val="2"/>
      </rPr>
      <t>Return</t>
    </r>
  </si>
  <si>
    <t>Deviation</t>
  </si>
  <si>
    <r>
      <t xml:space="preserve">Squared
</t>
    </r>
    <r>
      <rPr>
        <u/>
        <sz val="12"/>
        <color indexed="8"/>
        <rFont val="Arial"/>
        <family val="2"/>
      </rPr>
      <t>Deviation</t>
    </r>
  </si>
  <si>
    <t>Average return</t>
  </si>
  <si>
    <t xml:space="preserve">Variance = </t>
  </si>
  <si>
    <t>Returns</t>
  </si>
  <si>
    <t>Stock return</t>
  </si>
  <si>
    <t>Average inflation</t>
  </si>
  <si>
    <t>Average T-bill rate</t>
  </si>
  <si>
    <t>Average nominal risk premium</t>
  </si>
  <si>
    <t xml:space="preserve">Average real return </t>
  </si>
  <si>
    <t>Average risk-free real return</t>
  </si>
  <si>
    <t>Average real risk premium</t>
  </si>
  <si>
    <t>Purchase price</t>
  </si>
  <si>
    <t>Current YTM</t>
  </si>
  <si>
    <t>Initial maturity (years)</t>
  </si>
  <si>
    <t>Current price</t>
  </si>
  <si>
    <t>Dollar dividend</t>
  </si>
  <si>
    <t>Question 16</t>
  </si>
  <si>
    <t>Question 15</t>
  </si>
  <si>
    <t>Coupon rate</t>
  </si>
  <si>
    <t>Current bond price</t>
  </si>
  <si>
    <t>Quarterly return</t>
  </si>
  <si>
    <t>APR</t>
  </si>
  <si>
    <t>EAR</t>
  </si>
  <si>
    <t>T-bills</t>
  </si>
  <si>
    <t>Inflation</t>
  </si>
  <si>
    <r>
      <t xml:space="preserve">T-bill
</t>
    </r>
    <r>
      <rPr>
        <u/>
        <sz val="12"/>
        <rFont val="Arial"/>
        <family val="2"/>
      </rPr>
      <t>Return</t>
    </r>
  </si>
  <si>
    <r>
      <t>Real</t>
    </r>
    <r>
      <rPr>
        <u/>
        <sz val="12"/>
        <rFont val="Arial"/>
        <family val="2"/>
      </rPr>
      <t xml:space="preserve">
Return</t>
    </r>
  </si>
  <si>
    <t xml:space="preserve">Sum = </t>
  </si>
  <si>
    <t xml:space="preserve">Average real T-bill real return = </t>
  </si>
  <si>
    <t>Question 21</t>
  </si>
  <si>
    <t>Standard deviation</t>
  </si>
  <si>
    <t>Range</t>
  </si>
  <si>
    <t>68 percent</t>
  </si>
  <si>
    <t>95 percent</t>
  </si>
  <si>
    <t>Lower return</t>
  </si>
  <si>
    <t>Upper return</t>
  </si>
  <si>
    <t>Long-term corporate bonds</t>
  </si>
  <si>
    <r>
      <t>Large</t>
    </r>
    <r>
      <rPr>
        <u/>
        <sz val="12"/>
        <rFont val="Arial"/>
        <family val="2"/>
      </rPr>
      <t xml:space="preserve">
Stocks</t>
    </r>
  </si>
  <si>
    <t>Large company stocks</t>
  </si>
  <si>
    <t xml:space="preserve">Standard deviation = </t>
  </si>
  <si>
    <t>T-bill returns</t>
  </si>
  <si>
    <t>Average observed risk premium</t>
  </si>
  <si>
    <t>Average observed real return</t>
  </si>
  <si>
    <t xml:space="preserve">The statement that T-bills have no risk refers to the fact that there is only an </t>
  </si>
  <si>
    <t>extremely small chance of the government defaulting, so there is little default</t>
  </si>
  <si>
    <t>risk. Since T-bills are short-term, there is also very limited interest rate risk.</t>
  </si>
  <si>
    <t>However, as this example shows, there is inflation risk, i.e. the purchasing</t>
  </si>
  <si>
    <t>power of the investment can actually decline over time even if the investor</t>
  </si>
  <si>
    <t>is earning a positive return.</t>
  </si>
  <si>
    <t>99 percent</t>
  </si>
  <si>
    <t>Critical return</t>
  </si>
  <si>
    <t>Probability less than</t>
  </si>
  <si>
    <t>Return to double money = 100%</t>
  </si>
  <si>
    <t xml:space="preserve">Probablity of doubling </t>
  </si>
  <si>
    <t>Probablity of tripling</t>
  </si>
  <si>
    <t>Return to triple money = 200%</t>
  </si>
  <si>
    <t>Sum of all returns</t>
  </si>
  <si>
    <t>Sum of known returns</t>
  </si>
  <si>
    <t>Missing return</t>
  </si>
  <si>
    <t>Input Area:</t>
  </si>
  <si>
    <t>Year 1</t>
  </si>
  <si>
    <t>Year 2</t>
  </si>
  <si>
    <t>Year 3</t>
  </si>
  <si>
    <t>Year 4</t>
  </si>
  <si>
    <t>Year 5</t>
  </si>
  <si>
    <t>Year 6</t>
  </si>
  <si>
    <t>Output Area:</t>
  </si>
  <si>
    <t>Arithmetic return</t>
  </si>
  <si>
    <t>Geometric return</t>
  </si>
  <si>
    <t>Price</t>
  </si>
  <si>
    <t>Divdend</t>
  </si>
  <si>
    <t>1 to 2</t>
  </si>
  <si>
    <t>2 to 3</t>
  </si>
  <si>
    <t>3 to 4</t>
  </si>
  <si>
    <t>4 to 5</t>
  </si>
  <si>
    <t>5 to 6</t>
  </si>
  <si>
    <r>
      <t xml:space="preserve">Capital Gains
</t>
    </r>
    <r>
      <rPr>
        <u/>
        <sz val="12"/>
        <rFont val="Arial"/>
        <family val="2"/>
      </rPr>
      <t>Yield</t>
    </r>
  </si>
  <si>
    <r>
      <t xml:space="preserve">Dividend
</t>
    </r>
    <r>
      <rPr>
        <u/>
        <sz val="12"/>
        <rFont val="Arial"/>
        <family val="2"/>
      </rPr>
      <t>Yield</t>
    </r>
  </si>
  <si>
    <r>
      <t>Total</t>
    </r>
    <r>
      <rPr>
        <u/>
        <sz val="12"/>
        <rFont val="Arial"/>
        <family val="2"/>
      </rPr>
      <t xml:space="preserve">
Return</t>
    </r>
  </si>
  <si>
    <t>Question 28</t>
  </si>
  <si>
    <t>Question 27</t>
  </si>
  <si>
    <t>Return less than</t>
  </si>
  <si>
    <t>Return greater than</t>
  </si>
  <si>
    <t>Probablity of return &gt;</t>
  </si>
  <si>
    <t>Probabilty of return &lt;</t>
  </si>
  <si>
    <t>Probablity of return &lt;</t>
  </si>
  <si>
    <t>Probabilty of return &gt;</t>
  </si>
  <si>
    <t>Holding period return</t>
  </si>
  <si>
    <t>Question 19</t>
  </si>
  <si>
    <t>Question 20</t>
  </si>
  <si>
    <t>Real long-term corporate return</t>
  </si>
  <si>
    <t xml:space="preserve">NOTE: Some functions used in these spreadsheets may require that </t>
  </si>
  <si>
    <t>the "Analysis ToolPak" or "Solver Add-in" be installed in Excel.</t>
  </si>
  <si>
    <t xml:space="preserve">To install these, click on "Tools|Add-Ins" and select "Analysis ToolPak" </t>
  </si>
  <si>
    <t>and "Solver Add-In."</t>
  </si>
  <si>
    <t>Problems 1-28</t>
  </si>
  <si>
    <t xml:space="preserve">Variance  </t>
  </si>
  <si>
    <t xml:space="preserve">Standard Deviation  </t>
  </si>
  <si>
    <t xml:space="preserve">Current price  </t>
  </si>
  <si>
    <t xml:space="preserve">Standard deviation  </t>
  </si>
  <si>
    <t>Chapter 10</t>
  </si>
  <si>
    <t>Coupon payment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</si>
</sst>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#,##0.0000_);\(#,##0.0000\)"/>
    <numFmt numFmtId="167" formatCode="_(* #,##0.0000_);_(* \(#,##0.0000\);_(* &quot;-&quot;????_);_(@_)"/>
    <numFmt numFmtId="168" formatCode="0.000%"/>
    <numFmt numFmtId="169" formatCode="_(* #,##0.00000_);_(* \(#,##0.00000\);_(* &quot;-&quot;?????_);_(@_)"/>
    <numFmt numFmtId="170" formatCode="_(* #,##0.000000_);_(* \(#,##0.000000\);_(* &quot;-&quot;??????_);_(@_)"/>
    <numFmt numFmtId="171" formatCode="0.00000000000%"/>
    <numFmt numFmtId="172" formatCode="0.0%"/>
  </numFmts>
  <fonts count="26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sz val="12"/>
      <color indexed="12"/>
      <name val="Arial"/>
      <family val="2"/>
    </font>
    <font>
      <b/>
      <sz val="12"/>
      <color indexed="57"/>
      <name val="Arial"/>
      <family val="2"/>
    </font>
    <font>
      <sz val="12"/>
      <color indexed="10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sz val="12"/>
      <color indexed="48"/>
      <name val="Arial"/>
      <family val="2"/>
    </font>
    <font>
      <b/>
      <sz val="12"/>
      <color indexed="10"/>
      <name val="Arial"/>
      <family val="2"/>
    </font>
    <font>
      <b/>
      <sz val="12"/>
      <color indexed="48"/>
      <name val="Arial"/>
      <family val="2"/>
    </font>
    <font>
      <sz val="48"/>
      <color indexed="52"/>
      <name val="Arial"/>
      <family val="2"/>
    </font>
    <font>
      <sz val="10"/>
      <color indexed="19"/>
      <name val="Arial"/>
      <family val="2"/>
    </font>
    <font>
      <sz val="18"/>
      <color indexed="52"/>
      <name val="Arial"/>
      <family val="2"/>
    </font>
    <font>
      <b/>
      <sz val="12"/>
      <color indexed="47"/>
      <name val="Arial"/>
      <family val="2"/>
    </font>
    <font>
      <b/>
      <sz val="12"/>
      <color indexed="43"/>
      <name val="Arial"/>
      <family val="2"/>
    </font>
    <font>
      <u/>
      <sz val="12"/>
      <name val="Arial"/>
      <family val="2"/>
    </font>
    <font>
      <i/>
      <u/>
      <sz val="12"/>
      <name val="Arial"/>
      <family val="2"/>
    </font>
    <font>
      <u/>
      <sz val="12"/>
      <color indexed="8"/>
      <name val="Arial"/>
      <family val="2"/>
    </font>
    <font>
      <sz val="12"/>
      <name val="Arial"/>
      <family val="2"/>
    </font>
    <font>
      <sz val="12"/>
      <color indexed="12"/>
      <name val="Arial"/>
      <family val="2"/>
    </font>
    <font>
      <i/>
      <sz val="10"/>
      <name val="Arial"/>
      <family val="2"/>
    </font>
    <font>
      <b/>
      <sz val="10"/>
      <color indexed="9"/>
      <name val="Arial"/>
      <family val="2"/>
    </font>
    <font>
      <sz val="12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2" borderId="1" xfId="0" applyFill="1" applyBorder="1"/>
    <xf numFmtId="0" fontId="3" fillId="2" borderId="0" xfId="0" applyFont="1" applyFill="1" applyBorder="1"/>
    <xf numFmtId="0" fontId="3" fillId="2" borderId="2" xfId="0" applyFont="1" applyFill="1" applyBorder="1"/>
    <xf numFmtId="0" fontId="0" fillId="2" borderId="3" xfId="0" applyFill="1" applyBorder="1"/>
    <xf numFmtId="42" fontId="5" fillId="2" borderId="0" xfId="0" applyNumberFormat="1" applyFont="1" applyFill="1" applyBorder="1"/>
    <xf numFmtId="0" fontId="0" fillId="2" borderId="4" xfId="0" applyFill="1" applyBorder="1"/>
    <xf numFmtId="0" fontId="3" fillId="2" borderId="5" xfId="0" applyFont="1" applyFill="1" applyBorder="1"/>
    <xf numFmtId="0" fontId="3" fillId="2" borderId="6" xfId="0" applyFont="1" applyFill="1" applyBorder="1"/>
    <xf numFmtId="0" fontId="0" fillId="3" borderId="1" xfId="0" applyFill="1" applyBorder="1"/>
    <xf numFmtId="0" fontId="3" fillId="3" borderId="0" xfId="0" applyFont="1" applyFill="1" applyBorder="1"/>
    <xf numFmtId="0" fontId="3" fillId="3" borderId="7" xfId="0" applyFont="1" applyFill="1" applyBorder="1"/>
    <xf numFmtId="0" fontId="0" fillId="3" borderId="3" xfId="0" applyFill="1" applyBorder="1"/>
    <xf numFmtId="0" fontId="3" fillId="3" borderId="8" xfId="0" applyFont="1" applyFill="1" applyBorder="1"/>
    <xf numFmtId="0" fontId="3" fillId="3" borderId="0" xfId="0" applyFont="1" applyFill="1" applyBorder="1" applyAlignment="1"/>
    <xf numFmtId="0" fontId="0" fillId="3" borderId="0" xfId="0" applyFill="1" applyBorder="1"/>
    <xf numFmtId="0" fontId="3" fillId="3" borderId="0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right"/>
    </xf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3" fillId="3" borderId="3" xfId="0" applyFont="1" applyFill="1" applyBorder="1"/>
    <xf numFmtId="0" fontId="4" fillId="0" borderId="0" xfId="0" applyFont="1" applyBorder="1"/>
    <xf numFmtId="0" fontId="3" fillId="0" borderId="0" xfId="0" applyFont="1" applyBorder="1"/>
    <xf numFmtId="0" fontId="4" fillId="2" borderId="7" xfId="0" applyFont="1" applyFill="1" applyBorder="1"/>
    <xf numFmtId="0" fontId="3" fillId="2" borderId="7" xfId="0" applyFont="1" applyFill="1" applyBorder="1"/>
    <xf numFmtId="0" fontId="3" fillId="2" borderId="8" xfId="0" applyFont="1" applyFill="1" applyBorder="1"/>
    <xf numFmtId="0" fontId="0" fillId="3" borderId="2" xfId="0" applyFill="1" applyBorder="1"/>
    <xf numFmtId="0" fontId="0" fillId="3" borderId="8" xfId="0" applyFill="1" applyBorder="1"/>
    <xf numFmtId="9" fontId="5" fillId="2" borderId="0" xfId="3" applyFont="1" applyFill="1" applyBorder="1"/>
    <xf numFmtId="0" fontId="3" fillId="0" borderId="0" xfId="0" applyFont="1" applyFill="1" applyBorder="1"/>
    <xf numFmtId="0" fontId="0" fillId="2" borderId="8" xfId="0" applyFill="1" applyBorder="1"/>
    <xf numFmtId="39" fontId="3" fillId="3" borderId="7" xfId="0" applyNumberFormat="1" applyFont="1" applyFill="1" applyBorder="1"/>
    <xf numFmtId="39" fontId="3" fillId="3" borderId="0" xfId="0" applyNumberFormat="1" applyFont="1" applyFill="1" applyBorder="1"/>
    <xf numFmtId="39" fontId="3" fillId="3" borderId="0" xfId="0" applyNumberFormat="1" applyFont="1" applyFill="1" applyBorder="1" applyAlignment="1">
      <alignment horizontal="left"/>
    </xf>
    <xf numFmtId="39" fontId="3" fillId="3" borderId="0" xfId="0" applyNumberFormat="1" applyFont="1" applyFill="1" applyBorder="1" applyAlignment="1">
      <alignment horizontal="center"/>
    </xf>
    <xf numFmtId="39" fontId="8" fillId="3" borderId="0" xfId="2" applyNumberFormat="1" applyFont="1" applyFill="1" applyBorder="1" applyAlignment="1">
      <alignment horizontal="center"/>
    </xf>
    <xf numFmtId="39" fontId="8" fillId="3" borderId="7" xfId="0" applyNumberFormat="1" applyFont="1" applyFill="1" applyBorder="1"/>
    <xf numFmtId="39" fontId="8" fillId="3" borderId="0" xfId="0" applyNumberFormat="1" applyFont="1" applyFill="1" applyBorder="1"/>
    <xf numFmtId="0" fontId="3" fillId="3" borderId="5" xfId="0" applyFont="1" applyFill="1" applyBorder="1"/>
    <xf numFmtId="39" fontId="5" fillId="2" borderId="0" xfId="0" applyNumberFormat="1" applyFont="1" applyFill="1" applyBorder="1"/>
    <xf numFmtId="0" fontId="8" fillId="0" borderId="0" xfId="0" applyFont="1" applyFill="1" applyBorder="1"/>
    <xf numFmtId="0" fontId="9" fillId="0" borderId="0" xfId="0" applyFont="1" applyFill="1" applyBorder="1"/>
    <xf numFmtId="0" fontId="3" fillId="0" borderId="0" xfId="0" applyFont="1" applyAlignment="1">
      <alignment horizontal="center"/>
    </xf>
    <xf numFmtId="39" fontId="8" fillId="3" borderId="0" xfId="0" applyNumberFormat="1" applyFont="1" applyFill="1" applyBorder="1" applyAlignment="1">
      <alignment horizontal="center" wrapText="1"/>
    </xf>
    <xf numFmtId="39" fontId="3" fillId="3" borderId="0" xfId="0" applyNumberFormat="1" applyFont="1" applyFill="1" applyBorder="1" applyAlignment="1">
      <alignment horizontal="center" wrapText="1"/>
    </xf>
    <xf numFmtId="44" fontId="6" fillId="3" borderId="9" xfId="0" applyNumberFormat="1" applyFont="1" applyFill="1" applyBorder="1"/>
    <xf numFmtId="0" fontId="3" fillId="3" borderId="0" xfId="0" applyFont="1" applyFill="1" applyBorder="1" applyAlignment="1">
      <alignment horizontal="center"/>
    </xf>
    <xf numFmtId="0" fontId="0" fillId="3" borderId="7" xfId="0" applyFill="1" applyBorder="1"/>
    <xf numFmtId="39" fontId="8" fillId="3" borderId="5" xfId="0" applyNumberFormat="1" applyFont="1" applyFill="1" applyBorder="1" applyAlignment="1">
      <alignment horizontal="center"/>
    </xf>
    <xf numFmtId="39" fontId="8" fillId="3" borderId="5" xfId="2" applyNumberFormat="1" applyFont="1" applyFill="1" applyBorder="1" applyAlignment="1">
      <alignment horizontal="center"/>
    </xf>
    <xf numFmtId="0" fontId="3" fillId="3" borderId="5" xfId="0" applyFont="1" applyFill="1" applyBorder="1" applyAlignment="1">
      <alignment horizontal="left"/>
    </xf>
    <xf numFmtId="39" fontId="8" fillId="3" borderId="5" xfId="0" applyNumberFormat="1" applyFont="1" applyFill="1" applyBorder="1"/>
    <xf numFmtId="41" fontId="5" fillId="3" borderId="5" xfId="0" applyNumberFormat="1" applyFont="1" applyFill="1" applyBorder="1"/>
    <xf numFmtId="10" fontId="5" fillId="2" borderId="0" xfId="3" applyNumberFormat="1" applyFont="1" applyFill="1" applyBorder="1"/>
    <xf numFmtId="10" fontId="5" fillId="2" borderId="5" xfId="3" applyNumberFormat="1" applyFont="1" applyFill="1" applyBorder="1"/>
    <xf numFmtId="39" fontId="8" fillId="3" borderId="0" xfId="0" applyNumberFormat="1" applyFont="1" applyFill="1" applyBorder="1" applyAlignment="1">
      <alignment horizontal="left"/>
    </xf>
    <xf numFmtId="0" fontId="8" fillId="2" borderId="2" xfId="0" applyFont="1" applyFill="1" applyBorder="1"/>
    <xf numFmtId="0" fontId="9" fillId="2" borderId="8" xfId="0" applyFont="1" applyFill="1" applyBorder="1"/>
    <xf numFmtId="0" fontId="0" fillId="2" borderId="5" xfId="0" applyFill="1" applyBorder="1"/>
    <xf numFmtId="0" fontId="9" fillId="2" borderId="6" xfId="0" applyFont="1" applyFill="1" applyBorder="1"/>
    <xf numFmtId="0" fontId="3" fillId="3" borderId="7" xfId="0" applyFont="1" applyFill="1" applyBorder="1" applyAlignment="1">
      <alignment horizontal="center"/>
    </xf>
    <xf numFmtId="164" fontId="3" fillId="3" borderId="0" xfId="0" applyNumberFormat="1" applyFont="1" applyFill="1" applyBorder="1" applyAlignment="1">
      <alignment horizontal="center"/>
    </xf>
    <xf numFmtId="37" fontId="3" fillId="3" borderId="0" xfId="0" applyNumberFormat="1" applyFont="1" applyFill="1" applyBorder="1" applyAlignment="1">
      <alignment horizontal="center"/>
    </xf>
    <xf numFmtId="41" fontId="3" fillId="3" borderId="5" xfId="0" applyNumberFormat="1" applyFont="1" applyFill="1" applyBorder="1" applyAlignment="1">
      <alignment horizontal="center"/>
    </xf>
    <xf numFmtId="43" fontId="7" fillId="3" borderId="0" xfId="0" applyNumberFormat="1" applyFont="1" applyFill="1" applyBorder="1"/>
    <xf numFmtId="0" fontId="9" fillId="4" borderId="0" xfId="0" applyFont="1" applyFill="1" applyBorder="1"/>
    <xf numFmtId="0" fontId="9" fillId="4" borderId="0" xfId="0" applyFont="1" applyFill="1"/>
    <xf numFmtId="0" fontId="0" fillId="4" borderId="0" xfId="0" applyFill="1"/>
    <xf numFmtId="2" fontId="13" fillId="4" borderId="0" xfId="0" applyNumberFormat="1" applyFont="1" applyFill="1" applyBorder="1" applyAlignment="1"/>
    <xf numFmtId="0" fontId="14" fillId="4" borderId="0" xfId="0" applyFont="1" applyFill="1" applyBorder="1"/>
    <xf numFmtId="0" fontId="15" fillId="4" borderId="0" xfId="0" applyFont="1" applyFill="1" applyBorder="1" applyAlignment="1">
      <alignment horizontal="center"/>
    </xf>
    <xf numFmtId="0" fontId="8" fillId="4" borderId="0" xfId="0" applyFont="1" applyFill="1" applyBorder="1"/>
    <xf numFmtId="0" fontId="16" fillId="4" borderId="0" xfId="0" applyFont="1" applyFill="1" applyBorder="1"/>
    <xf numFmtId="0" fontId="17" fillId="4" borderId="0" xfId="0" applyFont="1" applyFill="1" applyBorder="1"/>
    <xf numFmtId="0" fontId="12" fillId="4" borderId="0" xfId="0" applyFont="1" applyFill="1" applyBorder="1"/>
    <xf numFmtId="0" fontId="11" fillId="4" borderId="0" xfId="0" applyFont="1" applyFill="1" applyBorder="1"/>
    <xf numFmtId="0" fontId="6" fillId="4" borderId="0" xfId="0" applyFont="1" applyFill="1" applyBorder="1"/>
    <xf numFmtId="0" fontId="0" fillId="4" borderId="0" xfId="0" applyFill="1" applyBorder="1"/>
    <xf numFmtId="0" fontId="8" fillId="0" borderId="0" xfId="0" applyNumberFormat="1" applyFont="1"/>
    <xf numFmtId="0" fontId="8" fillId="2" borderId="2" xfId="0" applyNumberFormat="1" applyFont="1" applyFill="1" applyBorder="1"/>
    <xf numFmtId="0" fontId="8" fillId="2" borderId="8" xfId="0" applyNumberFormat="1" applyFont="1" applyFill="1" applyBorder="1"/>
    <xf numFmtId="9" fontId="10" fillId="2" borderId="5" xfId="3" applyFont="1" applyFill="1" applyBorder="1"/>
    <xf numFmtId="0" fontId="8" fillId="2" borderId="6" xfId="0" applyNumberFormat="1" applyFont="1" applyFill="1" applyBorder="1"/>
    <xf numFmtId="10" fontId="6" fillId="3" borderId="9" xfId="0" applyNumberFormat="1" applyFont="1" applyFill="1" applyBorder="1"/>
    <xf numFmtId="166" fontId="7" fillId="3" borderId="8" xfId="3" applyNumberFormat="1" applyFont="1" applyFill="1" applyBorder="1"/>
    <xf numFmtId="44" fontId="7" fillId="3" borderId="0" xfId="1" applyNumberFormat="1" applyFont="1" applyFill="1" applyBorder="1"/>
    <xf numFmtId="0" fontId="10" fillId="2" borderId="0" xfId="2" applyNumberFormat="1" applyFont="1" applyFill="1" applyBorder="1" applyAlignment="1">
      <alignment horizontal="right"/>
    </xf>
    <xf numFmtId="44" fontId="7" fillId="3" borderId="0" xfId="0" applyNumberFormat="1" applyFont="1" applyFill="1" applyBorder="1"/>
    <xf numFmtId="10" fontId="7" fillId="3" borderId="0" xfId="0" applyNumberFormat="1" applyFont="1" applyFill="1" applyBorder="1"/>
    <xf numFmtId="9" fontId="3" fillId="3" borderId="0" xfId="3" applyFont="1" applyFill="1" applyBorder="1" applyAlignment="1">
      <alignment horizontal="right"/>
    </xf>
    <xf numFmtId="39" fontId="3" fillId="3" borderId="0" xfId="2" applyNumberFormat="1" applyFont="1" applyFill="1" applyBorder="1" applyAlignment="1">
      <alignment horizontal="center"/>
    </xf>
    <xf numFmtId="37" fontId="3" fillId="3" borderId="0" xfId="0" applyNumberFormat="1" applyFont="1" applyFill="1" applyBorder="1" applyAlignment="1">
      <alignment horizontal="right"/>
    </xf>
    <xf numFmtId="43" fontId="5" fillId="2" borderId="0" xfId="0" applyNumberFormat="1" applyFont="1" applyFill="1" applyBorder="1"/>
    <xf numFmtId="10" fontId="6" fillId="3" borderId="9" xfId="2" applyNumberFormat="1" applyFont="1" applyFill="1" applyBorder="1"/>
    <xf numFmtId="0" fontId="3" fillId="3" borderId="0" xfId="0" quotePrefix="1" applyFont="1" applyFill="1" applyBorder="1" applyAlignment="1"/>
    <xf numFmtId="10" fontId="6" fillId="3" borderId="0" xfId="2" applyNumberFormat="1" applyFont="1" applyFill="1" applyBorder="1"/>
    <xf numFmtId="9" fontId="5" fillId="2" borderId="0" xfId="0" applyNumberFormat="1" applyFont="1" applyFill="1" applyBorder="1"/>
    <xf numFmtId="0" fontId="4" fillId="3" borderId="3" xfId="0" applyFont="1" applyFill="1" applyBorder="1"/>
    <xf numFmtId="10" fontId="5" fillId="2" borderId="0" xfId="0" applyNumberFormat="1" applyFont="1" applyFill="1" applyBorder="1"/>
    <xf numFmtId="0" fontId="18" fillId="2" borderId="0" xfId="0" applyFont="1" applyFill="1" applyBorder="1" applyAlignment="1">
      <alignment horizontal="right"/>
    </xf>
    <xf numFmtId="0" fontId="18" fillId="2" borderId="0" xfId="0" applyNumberFormat="1" applyFont="1" applyFill="1" applyBorder="1" applyAlignment="1">
      <alignment horizontal="right"/>
    </xf>
    <xf numFmtId="0" fontId="19" fillId="3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center" wrapText="1"/>
    </xf>
    <xf numFmtId="39" fontId="18" fillId="3" borderId="0" xfId="0" applyNumberFormat="1" applyFont="1" applyFill="1" applyBorder="1" applyAlignment="1">
      <alignment horizontal="center"/>
    </xf>
    <xf numFmtId="169" fontId="7" fillId="3" borderId="0" xfId="0" applyNumberFormat="1" applyFont="1" applyFill="1" applyBorder="1"/>
    <xf numFmtId="169" fontId="7" fillId="3" borderId="10" xfId="0" applyNumberFormat="1" applyFont="1" applyFill="1" applyBorder="1"/>
    <xf numFmtId="167" fontId="7" fillId="3" borderId="0" xfId="0" applyNumberFormat="1" applyFont="1" applyFill="1" applyBorder="1"/>
    <xf numFmtId="167" fontId="6" fillId="3" borderId="9" xfId="0" applyNumberFormat="1" applyFont="1" applyFill="1" applyBorder="1"/>
    <xf numFmtId="170" fontId="6" fillId="3" borderId="9" xfId="0" applyNumberFormat="1" applyFont="1" applyFill="1" applyBorder="1"/>
    <xf numFmtId="10" fontId="7" fillId="2" borderId="0" xfId="0" applyNumberFormat="1" applyFont="1" applyFill="1" applyBorder="1" applyAlignment="1">
      <alignment horizontal="right"/>
    </xf>
    <xf numFmtId="10" fontId="5" fillId="2" borderId="0" xfId="2" applyNumberFormat="1" applyFont="1" applyFill="1" applyBorder="1" applyAlignment="1">
      <alignment horizontal="right"/>
    </xf>
    <xf numFmtId="10" fontId="5" fillId="2" borderId="0" xfId="3" applyNumberFormat="1" applyFont="1" applyFill="1" applyBorder="1" applyAlignment="1">
      <alignment horizontal="right"/>
    </xf>
    <xf numFmtId="10" fontId="7" fillId="2" borderId="0" xfId="3" applyNumberFormat="1" applyFont="1" applyFill="1" applyBorder="1" applyAlignment="1">
      <alignment horizontal="right"/>
    </xf>
    <xf numFmtId="10" fontId="7" fillId="2" borderId="0" xfId="2" applyNumberFormat="1" applyFont="1" applyFill="1" applyBorder="1" applyAlignment="1">
      <alignment horizontal="right"/>
    </xf>
    <xf numFmtId="10" fontId="6" fillId="3" borderId="9" xfId="1" applyNumberFormat="1" applyFont="1" applyFill="1" applyBorder="1"/>
    <xf numFmtId="44" fontId="5" fillId="2" borderId="0" xfId="0" applyNumberFormat="1" applyFont="1" applyFill="1" applyBorder="1"/>
    <xf numFmtId="170" fontId="7" fillId="3" borderId="0" xfId="0" applyNumberFormat="1" applyFont="1" applyFill="1" applyBorder="1"/>
    <xf numFmtId="10" fontId="6" fillId="3" borderId="0" xfId="1" applyNumberFormat="1" applyFont="1" applyFill="1" applyBorder="1"/>
    <xf numFmtId="0" fontId="8" fillId="2" borderId="6" xfId="0" applyFont="1" applyFill="1" applyBorder="1"/>
    <xf numFmtId="39" fontId="18" fillId="3" borderId="0" xfId="0" applyNumberFormat="1" applyFont="1" applyFill="1" applyBorder="1" applyAlignment="1">
      <alignment horizontal="center" wrapText="1"/>
    </xf>
    <xf numFmtId="167" fontId="7" fillId="3" borderId="10" xfId="0" applyNumberFormat="1" applyFont="1" applyFill="1" applyBorder="1"/>
    <xf numFmtId="43" fontId="3" fillId="3" borderId="0" xfId="0" applyNumberFormat="1" applyFont="1" applyFill="1" applyBorder="1" applyAlignment="1">
      <alignment horizontal="right"/>
    </xf>
    <xf numFmtId="0" fontId="18" fillId="3" borderId="0" xfId="0" applyFont="1" applyFill="1" applyBorder="1" applyAlignment="1">
      <alignment horizontal="right"/>
    </xf>
    <xf numFmtId="44" fontId="3" fillId="3" borderId="0" xfId="0" applyNumberFormat="1" applyFont="1" applyFill="1" applyBorder="1" applyAlignment="1">
      <alignment horizontal="center"/>
    </xf>
    <xf numFmtId="10" fontId="6" fillId="3" borderId="9" xfId="2" applyNumberFormat="1" applyFont="1" applyFill="1" applyBorder="1" applyAlignment="1">
      <alignment horizontal="center"/>
    </xf>
    <xf numFmtId="10" fontId="8" fillId="3" borderId="0" xfId="2" applyNumberFormat="1" applyFont="1" applyFill="1" applyBorder="1" applyAlignment="1">
      <alignment horizontal="center"/>
    </xf>
    <xf numFmtId="10" fontId="3" fillId="3" borderId="0" xfId="0" applyNumberFormat="1" applyFont="1" applyFill="1" applyBorder="1" applyAlignment="1">
      <alignment horizontal="center"/>
    </xf>
    <xf numFmtId="10" fontId="6" fillId="3" borderId="9" xfId="0" applyNumberFormat="1" applyFont="1" applyFill="1" applyBorder="1" applyAlignment="1">
      <alignment horizontal="center"/>
    </xf>
    <xf numFmtId="10" fontId="6" fillId="3" borderId="0" xfId="0" applyNumberFormat="1" applyFont="1" applyFill="1" applyBorder="1" applyAlignment="1">
      <alignment horizontal="center"/>
    </xf>
    <xf numFmtId="10" fontId="7" fillId="3" borderId="0" xfId="1" applyNumberFormat="1" applyFont="1" applyFill="1" applyBorder="1"/>
    <xf numFmtId="0" fontId="3" fillId="2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right"/>
    </xf>
    <xf numFmtId="10" fontId="6" fillId="3" borderId="5" xfId="0" applyNumberFormat="1" applyFont="1" applyFill="1" applyBorder="1"/>
    <xf numFmtId="39" fontId="3" fillId="3" borderId="5" xfId="0" applyNumberFormat="1" applyFont="1" applyFill="1" applyBorder="1"/>
    <xf numFmtId="166" fontId="6" fillId="3" borderId="9" xfId="0" applyNumberFormat="1" applyFont="1" applyFill="1" applyBorder="1"/>
    <xf numFmtId="10" fontId="3" fillId="3" borderId="0" xfId="0" quotePrefix="1" applyNumberFormat="1" applyFont="1" applyFill="1" applyBorder="1" applyAlignment="1">
      <alignment horizontal="center"/>
    </xf>
    <xf numFmtId="39" fontId="3" fillId="3" borderId="0" xfId="0" quotePrefix="1" applyNumberFormat="1" applyFont="1" applyFill="1" applyBorder="1"/>
    <xf numFmtId="168" fontId="6" fillId="3" borderId="9" xfId="0" applyNumberFormat="1" applyFont="1" applyFill="1" applyBorder="1"/>
    <xf numFmtId="171" fontId="6" fillId="3" borderId="9" xfId="0" applyNumberFormat="1" applyFont="1" applyFill="1" applyBorder="1" applyAlignment="1">
      <alignment horizontal="center"/>
    </xf>
    <xf numFmtId="0" fontId="18" fillId="2" borderId="0" xfId="0" applyFont="1" applyFill="1" applyBorder="1" applyAlignment="1">
      <alignment horizontal="right" wrapText="1"/>
    </xf>
    <xf numFmtId="44" fontId="5" fillId="2" borderId="0" xfId="3" applyNumberFormat="1" applyFont="1" applyFill="1" applyBorder="1"/>
    <xf numFmtId="10" fontId="5" fillId="2" borderId="0" xfId="1" applyNumberFormat="1" applyFont="1" applyFill="1" applyBorder="1"/>
    <xf numFmtId="41" fontId="5" fillId="2" borderId="0" xfId="2" applyNumberFormat="1" applyFont="1" applyFill="1" applyBorder="1"/>
    <xf numFmtId="41" fontId="5" fillId="2" borderId="0" xfId="3" applyNumberFormat="1" applyFont="1" applyFill="1" applyBorder="1"/>
    <xf numFmtId="10" fontId="5" fillId="2" borderId="0" xfId="2" applyNumberFormat="1" applyFont="1" applyFill="1" applyBorder="1"/>
    <xf numFmtId="10" fontId="5" fillId="2" borderId="0" xfId="0" applyNumberFormat="1" applyFont="1" applyFill="1" applyBorder="1" applyAlignment="1"/>
    <xf numFmtId="44" fontId="5" fillId="2" borderId="0" xfId="1" applyNumberFormat="1" applyFont="1" applyFill="1" applyBorder="1"/>
    <xf numFmtId="42" fontId="7" fillId="2" borderId="0" xfId="0" applyNumberFormat="1" applyFont="1" applyFill="1" applyBorder="1"/>
    <xf numFmtId="43" fontId="7" fillId="2" borderId="0" xfId="0" applyNumberFormat="1" applyFont="1" applyFill="1" applyBorder="1"/>
    <xf numFmtId="165" fontId="7" fillId="2" borderId="0" xfId="0" applyNumberFormat="1" applyFont="1" applyFill="1" applyBorder="1"/>
    <xf numFmtId="10" fontId="7" fillId="3" borderId="0" xfId="3" applyNumberFormat="1" applyFont="1" applyFill="1" applyBorder="1"/>
    <xf numFmtId="10" fontId="3" fillId="3" borderId="0" xfId="0" applyNumberFormat="1" applyFont="1" applyFill="1" applyBorder="1"/>
    <xf numFmtId="43" fontId="7" fillId="3" borderId="10" xfId="0" applyNumberFormat="1" applyFont="1" applyFill="1" applyBorder="1"/>
    <xf numFmtId="0" fontId="21" fillId="0" borderId="0" xfId="0" applyFont="1"/>
    <xf numFmtId="0" fontId="21" fillId="2" borderId="1" xfId="0" applyFont="1" applyFill="1" applyBorder="1"/>
    <xf numFmtId="0" fontId="21" fillId="2" borderId="7" xfId="0" applyFont="1" applyFill="1" applyBorder="1"/>
    <xf numFmtId="0" fontId="21" fillId="2" borderId="2" xfId="0" applyFont="1" applyFill="1" applyBorder="1"/>
    <xf numFmtId="0" fontId="21" fillId="2" borderId="3" xfId="0" applyFont="1" applyFill="1" applyBorder="1"/>
    <xf numFmtId="0" fontId="21" fillId="2" borderId="0" xfId="0" applyFont="1" applyFill="1" applyBorder="1"/>
    <xf numFmtId="9" fontId="22" fillId="2" borderId="0" xfId="3" applyFont="1" applyFill="1" applyBorder="1"/>
    <xf numFmtId="0" fontId="21" fillId="2" borderId="8" xfId="0" applyFont="1" applyFill="1" applyBorder="1"/>
    <xf numFmtId="0" fontId="21" fillId="2" borderId="4" xfId="0" applyFont="1" applyFill="1" applyBorder="1"/>
    <xf numFmtId="0" fontId="21" fillId="2" borderId="5" xfId="0" applyFont="1" applyFill="1" applyBorder="1"/>
    <xf numFmtId="0" fontId="21" fillId="2" borderId="6" xfId="0" applyFont="1" applyFill="1" applyBorder="1"/>
    <xf numFmtId="0" fontId="21" fillId="3" borderId="1" xfId="0" applyFont="1" applyFill="1" applyBorder="1"/>
    <xf numFmtId="0" fontId="21" fillId="3" borderId="7" xfId="0" applyFont="1" applyFill="1" applyBorder="1"/>
    <xf numFmtId="0" fontId="21" fillId="3" borderId="2" xfId="0" applyFont="1" applyFill="1" applyBorder="1"/>
    <xf numFmtId="0" fontId="21" fillId="3" borderId="3" xfId="0" applyFont="1" applyFill="1" applyBorder="1"/>
    <xf numFmtId="0" fontId="21" fillId="3" borderId="0" xfId="0" applyFont="1" applyFill="1" applyBorder="1"/>
    <xf numFmtId="10" fontId="6" fillId="3" borderId="9" xfId="3" applyNumberFormat="1" applyFont="1" applyFill="1" applyBorder="1"/>
    <xf numFmtId="0" fontId="21" fillId="3" borderId="8" xfId="0" applyFont="1" applyFill="1" applyBorder="1"/>
    <xf numFmtId="0" fontId="21" fillId="3" borderId="4" xfId="0" applyFont="1" applyFill="1" applyBorder="1"/>
    <xf numFmtId="0" fontId="21" fillId="3" borderId="5" xfId="0" applyFont="1" applyFill="1" applyBorder="1"/>
    <xf numFmtId="0" fontId="21" fillId="3" borderId="6" xfId="0" applyFont="1" applyFill="1" applyBorder="1"/>
    <xf numFmtId="0" fontId="0" fillId="2" borderId="2" xfId="0" applyFill="1" applyBorder="1"/>
    <xf numFmtId="0" fontId="0" fillId="2" borderId="6" xfId="0" applyFill="1" applyBorder="1"/>
    <xf numFmtId="16" fontId="3" fillId="3" borderId="0" xfId="0" applyNumberFormat="1" applyFont="1" applyFill="1" applyBorder="1" applyAlignment="1">
      <alignment horizontal="right"/>
    </xf>
    <xf numFmtId="39" fontId="8" fillId="3" borderId="0" xfId="0" quotePrefix="1" applyNumberFormat="1" applyFont="1" applyFill="1" applyBorder="1"/>
    <xf numFmtId="0" fontId="4" fillId="2" borderId="3" xfId="0" applyFont="1" applyFill="1" applyBorder="1"/>
    <xf numFmtId="10" fontId="10" fillId="2" borderId="0" xfId="3" applyNumberFormat="1" applyFont="1" applyFill="1" applyBorder="1"/>
    <xf numFmtId="10" fontId="7" fillId="3" borderId="0" xfId="0" applyNumberFormat="1" applyFont="1" applyFill="1" applyBorder="1" applyAlignment="1">
      <alignment horizontal="center"/>
    </xf>
    <xf numFmtId="39" fontId="8" fillId="3" borderId="0" xfId="0" quotePrefix="1" applyNumberFormat="1" applyFont="1" applyFill="1" applyBorder="1" applyAlignment="1">
      <alignment horizontal="center"/>
    </xf>
    <xf numFmtId="10" fontId="7" fillId="3" borderId="0" xfId="2" applyNumberFormat="1" applyFont="1" applyFill="1" applyBorder="1" applyAlignment="1">
      <alignment horizontal="center"/>
    </xf>
    <xf numFmtId="10" fontId="6" fillId="3" borderId="9" xfId="0" applyNumberFormat="1" applyFont="1" applyFill="1" applyBorder="1" applyAlignment="1">
      <alignment horizontal="right"/>
    </xf>
    <xf numFmtId="10" fontId="6" fillId="3" borderId="0" xfId="0" applyNumberFormat="1" applyFont="1" applyFill="1" applyBorder="1" applyAlignment="1">
      <alignment horizontal="right"/>
    </xf>
    <xf numFmtId="0" fontId="23" fillId="3" borderId="3" xfId="0" applyFont="1" applyFill="1" applyBorder="1"/>
    <xf numFmtId="0" fontId="23" fillId="3" borderId="4" xfId="0" applyFont="1" applyFill="1" applyBorder="1"/>
    <xf numFmtId="0" fontId="18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24" fillId="4" borderId="0" xfId="0" applyFont="1" applyFill="1" applyBorder="1"/>
    <xf numFmtId="164" fontId="5" fillId="2" borderId="0" xfId="0" applyNumberFormat="1" applyFont="1" applyFill="1" applyBorder="1"/>
    <xf numFmtId="44" fontId="7" fillId="2" borderId="0" xfId="0" applyNumberFormat="1" applyFont="1" applyFill="1" applyBorder="1"/>
    <xf numFmtId="43" fontId="25" fillId="3" borderId="0" xfId="0" applyNumberFormat="1" applyFont="1" applyFill="1" applyBorder="1"/>
    <xf numFmtId="43" fontId="25" fillId="3" borderId="10" xfId="0" applyNumberFormat="1" applyFont="1" applyFill="1" applyBorder="1"/>
    <xf numFmtId="167" fontId="25" fillId="3" borderId="0" xfId="0" applyNumberFormat="1" applyFont="1" applyFill="1" applyBorder="1"/>
    <xf numFmtId="167" fontId="25" fillId="3" borderId="10" xfId="0" applyNumberFormat="1" applyFont="1" applyFill="1" applyBorder="1"/>
    <xf numFmtId="8" fontId="7" fillId="3" borderId="0" xfId="1" applyNumberFormat="1" applyFont="1" applyFill="1" applyBorder="1"/>
    <xf numFmtId="172" fontId="5" fillId="2" borderId="0" xfId="0" applyNumberFormat="1" applyFont="1" applyFill="1" applyBorder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106"/>
  <sheetViews>
    <sheetView tabSelected="1" workbookViewId="0"/>
  </sheetViews>
  <sheetFormatPr defaultRowHeight="12.75" x14ac:dyDescent="0.2"/>
  <cols>
    <col min="1" max="3" width="9.140625" style="71"/>
    <col min="4" max="4" width="42.5703125" style="71" customWidth="1"/>
    <col min="5" max="86" width="9.140625" style="71"/>
  </cols>
  <sheetData>
    <row r="1" spans="1:29" x14ac:dyDescent="0.2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</row>
    <row r="2" spans="1:29" x14ac:dyDescent="0.2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</row>
    <row r="3" spans="1:29" x14ac:dyDescent="0.2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</row>
    <row r="4" spans="1:29" x14ac:dyDescent="0.2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</row>
    <row r="5" spans="1:29" x14ac:dyDescent="0.2">
      <c r="A5" s="69"/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</row>
    <row r="6" spans="1:29" x14ac:dyDescent="0.2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</row>
    <row r="7" spans="1:29" x14ac:dyDescent="0.2">
      <c r="A7" s="69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</row>
    <row r="8" spans="1:29" x14ac:dyDescent="0.2">
      <c r="A8" s="69"/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</row>
    <row r="9" spans="1:29" x14ac:dyDescent="0.2">
      <c r="A9" s="69"/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</row>
    <row r="10" spans="1:29" x14ac:dyDescent="0.2">
      <c r="A10" s="69"/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</row>
    <row r="11" spans="1:29" x14ac:dyDescent="0.2">
      <c r="A11" s="69"/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</row>
    <row r="12" spans="1:29" ht="59.25" x14ac:dyDescent="0.75">
      <c r="A12" s="69"/>
      <c r="B12" s="69"/>
      <c r="C12" s="69"/>
      <c r="D12" s="72" t="s">
        <v>159</v>
      </c>
      <c r="E12" s="69"/>
      <c r="F12" s="73"/>
      <c r="G12" s="69"/>
      <c r="H12" s="69"/>
      <c r="I12" s="69"/>
      <c r="J12" s="69"/>
      <c r="K12" s="69"/>
      <c r="L12" s="69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</row>
    <row r="13" spans="1:29" x14ac:dyDescent="0.2">
      <c r="A13" s="69"/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</row>
    <row r="14" spans="1:29" ht="23.25" x14ac:dyDescent="0.35">
      <c r="A14" s="69"/>
      <c r="B14" s="69"/>
      <c r="C14" s="69"/>
      <c r="D14" s="74" t="s">
        <v>154</v>
      </c>
      <c r="E14" s="69"/>
      <c r="F14" s="69"/>
      <c r="G14" s="69"/>
      <c r="H14" s="69"/>
      <c r="I14" s="69"/>
      <c r="J14" s="69"/>
      <c r="K14" s="69"/>
      <c r="L14" s="69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</row>
    <row r="15" spans="1:29" x14ac:dyDescent="0.2">
      <c r="A15" s="69"/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</row>
    <row r="16" spans="1:29" x14ac:dyDescent="0.2">
      <c r="A16" s="69"/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</row>
    <row r="17" spans="1:29" ht="15" x14ac:dyDescent="0.2">
      <c r="A17" s="69"/>
      <c r="B17" s="69"/>
      <c r="C17" s="69"/>
      <c r="D17" s="75"/>
      <c r="E17" s="69"/>
      <c r="F17" s="69"/>
      <c r="G17" s="69"/>
      <c r="H17" s="69"/>
      <c r="I17" s="69"/>
      <c r="J17" s="69"/>
      <c r="K17" s="69"/>
      <c r="L17" s="69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</row>
    <row r="18" spans="1:29" ht="15.75" x14ac:dyDescent="0.25">
      <c r="A18" s="69"/>
      <c r="B18" s="69"/>
      <c r="C18" s="69"/>
      <c r="D18" s="76" t="s">
        <v>25</v>
      </c>
      <c r="E18" s="69"/>
      <c r="F18" s="69"/>
      <c r="G18" s="69"/>
      <c r="H18" s="69"/>
      <c r="I18" s="69"/>
      <c r="J18" s="69"/>
      <c r="K18" s="69"/>
      <c r="L18" s="69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</row>
    <row r="19" spans="1:29" ht="15.75" x14ac:dyDescent="0.25">
      <c r="A19" s="69"/>
      <c r="B19" s="69"/>
      <c r="C19" s="69"/>
      <c r="D19" s="77" t="s">
        <v>26</v>
      </c>
      <c r="E19" s="69"/>
      <c r="F19" s="69"/>
      <c r="G19" s="69"/>
      <c r="H19" s="69"/>
      <c r="I19" s="69"/>
      <c r="J19" s="69"/>
      <c r="K19" s="69"/>
      <c r="L19" s="69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</row>
    <row r="20" spans="1:29" ht="15.75" x14ac:dyDescent="0.25">
      <c r="A20" s="69"/>
      <c r="B20" s="69"/>
      <c r="C20" s="69"/>
      <c r="D20" s="78" t="s">
        <v>27</v>
      </c>
      <c r="E20" s="69"/>
      <c r="F20" s="69"/>
      <c r="G20" s="69"/>
      <c r="H20" s="69"/>
      <c r="I20" s="69"/>
      <c r="J20" s="69"/>
      <c r="K20" s="69"/>
      <c r="L20" s="69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</row>
    <row r="21" spans="1:29" ht="15.75" x14ac:dyDescent="0.25">
      <c r="A21" s="69"/>
      <c r="B21" s="69"/>
      <c r="C21" s="69"/>
      <c r="D21" s="79" t="s">
        <v>28</v>
      </c>
      <c r="E21" s="69"/>
      <c r="F21" s="69"/>
      <c r="G21" s="69"/>
      <c r="H21" s="69"/>
      <c r="I21" s="69"/>
      <c r="J21" s="69"/>
      <c r="K21" s="69"/>
      <c r="L21" s="69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</row>
    <row r="22" spans="1:29" ht="15.75" x14ac:dyDescent="0.25">
      <c r="A22" s="69"/>
      <c r="B22" s="69"/>
      <c r="C22" s="69"/>
      <c r="D22" s="80" t="s">
        <v>29</v>
      </c>
      <c r="E22" s="69"/>
      <c r="F22" s="69"/>
      <c r="G22" s="69"/>
      <c r="H22" s="69"/>
      <c r="I22" s="69"/>
      <c r="J22" s="69"/>
      <c r="K22" s="69"/>
      <c r="L22" s="69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</row>
    <row r="23" spans="1:29" ht="15" x14ac:dyDescent="0.2">
      <c r="A23" s="69"/>
      <c r="B23" s="69"/>
      <c r="C23" s="69"/>
      <c r="D23" s="75"/>
      <c r="E23" s="69"/>
      <c r="F23" s="69"/>
      <c r="G23" s="69"/>
      <c r="H23" s="69"/>
      <c r="I23" s="69"/>
      <c r="J23" s="69"/>
      <c r="K23" s="69"/>
      <c r="L23" s="69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</row>
    <row r="24" spans="1:29" x14ac:dyDescent="0.2">
      <c r="A24" s="69"/>
      <c r="B24" s="69"/>
      <c r="C24" s="69"/>
      <c r="D24" s="194" t="s">
        <v>150</v>
      </c>
      <c r="E24" s="69"/>
      <c r="F24" s="69"/>
      <c r="G24" s="69"/>
      <c r="H24" s="69"/>
      <c r="I24" s="69"/>
      <c r="J24" s="69"/>
      <c r="K24" s="69"/>
      <c r="L24" s="69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</row>
    <row r="25" spans="1:29" x14ac:dyDescent="0.2">
      <c r="A25" s="69"/>
      <c r="B25" s="69"/>
      <c r="C25" s="69"/>
      <c r="D25" s="194" t="s">
        <v>151</v>
      </c>
      <c r="E25" s="69"/>
      <c r="F25" s="69"/>
      <c r="G25" s="69"/>
      <c r="H25" s="69"/>
      <c r="I25" s="69"/>
      <c r="J25" s="69"/>
      <c r="K25" s="69"/>
      <c r="L25" s="69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</row>
    <row r="26" spans="1:29" x14ac:dyDescent="0.2">
      <c r="A26" s="69"/>
      <c r="B26" s="69"/>
      <c r="C26" s="69"/>
      <c r="D26" s="194" t="s">
        <v>152</v>
      </c>
      <c r="E26" s="69"/>
      <c r="F26" s="69"/>
      <c r="G26" s="69"/>
      <c r="H26" s="69"/>
      <c r="I26" s="69"/>
      <c r="J26" s="69"/>
      <c r="K26" s="69"/>
      <c r="L26" s="69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</row>
    <row r="27" spans="1:29" x14ac:dyDescent="0.2">
      <c r="A27" s="69"/>
      <c r="B27" s="69"/>
      <c r="C27" s="69"/>
      <c r="D27" s="194" t="s">
        <v>153</v>
      </c>
      <c r="E27" s="69"/>
      <c r="F27" s="69"/>
      <c r="G27" s="69"/>
      <c r="H27" s="69"/>
      <c r="I27" s="69"/>
      <c r="J27" s="69"/>
      <c r="K27" s="69"/>
      <c r="L27" s="69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</row>
    <row r="28" spans="1:29" x14ac:dyDescent="0.2">
      <c r="A28" s="69"/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</row>
    <row r="29" spans="1:29" x14ac:dyDescent="0.2">
      <c r="A29" s="69"/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</row>
    <row r="30" spans="1:29" x14ac:dyDescent="0.2">
      <c r="A30" s="69"/>
      <c r="B30" s="69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</row>
    <row r="31" spans="1:29" x14ac:dyDescent="0.2">
      <c r="A31" s="69"/>
      <c r="B31" s="69"/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</row>
    <row r="32" spans="1:29" x14ac:dyDescent="0.2">
      <c r="A32" s="69"/>
      <c r="B32" s="69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</row>
    <row r="33" spans="1:29" x14ac:dyDescent="0.2">
      <c r="A33" s="69"/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</row>
    <row r="34" spans="1:29" x14ac:dyDescent="0.2">
      <c r="A34" s="69"/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</row>
    <row r="35" spans="1:29" x14ac:dyDescent="0.2">
      <c r="A35" s="69"/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</row>
    <row r="36" spans="1:29" x14ac:dyDescent="0.2">
      <c r="A36" s="69"/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</row>
    <row r="37" spans="1:29" x14ac:dyDescent="0.2">
      <c r="A37" s="69"/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</row>
    <row r="38" spans="1:29" x14ac:dyDescent="0.2">
      <c r="A38" s="69"/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</row>
    <row r="39" spans="1:29" x14ac:dyDescent="0.2">
      <c r="A39" s="69"/>
      <c r="B39" s="69"/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</row>
    <row r="40" spans="1:29" x14ac:dyDescent="0.2">
      <c r="A40" s="69"/>
      <c r="B40" s="69"/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</row>
    <row r="41" spans="1:29" x14ac:dyDescent="0.2">
      <c r="A41" s="81"/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</row>
    <row r="42" spans="1:29" x14ac:dyDescent="0.2">
      <c r="A42" s="81"/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</row>
    <row r="43" spans="1:29" x14ac:dyDescent="0.2">
      <c r="A43" s="81"/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</row>
    <row r="44" spans="1:29" x14ac:dyDescent="0.2">
      <c r="A44" s="81"/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</row>
    <row r="45" spans="1:29" x14ac:dyDescent="0.2">
      <c r="A45" s="81"/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</row>
    <row r="46" spans="1:29" x14ac:dyDescent="0.2">
      <c r="A46" s="81"/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</row>
    <row r="47" spans="1:29" x14ac:dyDescent="0.2">
      <c r="A47" s="81"/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</row>
    <row r="48" spans="1:29" x14ac:dyDescent="0.2">
      <c r="A48" s="81"/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</row>
    <row r="49" spans="1:12" x14ac:dyDescent="0.2">
      <c r="A49" s="81"/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</row>
    <row r="50" spans="1:12" x14ac:dyDescent="0.2">
      <c r="A50" s="81"/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</row>
    <row r="51" spans="1:12" x14ac:dyDescent="0.2">
      <c r="A51" s="81"/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</row>
    <row r="52" spans="1:12" x14ac:dyDescent="0.2">
      <c r="A52" s="81"/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</row>
    <row r="53" spans="1:12" x14ac:dyDescent="0.2">
      <c r="A53" s="81"/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</row>
    <row r="54" spans="1:12" x14ac:dyDescent="0.2">
      <c r="A54" s="81"/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</row>
    <row r="55" spans="1:12" x14ac:dyDescent="0.2">
      <c r="A55" s="81"/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</row>
    <row r="56" spans="1:12" x14ac:dyDescent="0.2">
      <c r="A56" s="81"/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</row>
    <row r="57" spans="1:12" x14ac:dyDescent="0.2">
      <c r="A57" s="81"/>
      <c r="B57" s="81"/>
      <c r="C57" s="81"/>
      <c r="D57" s="81"/>
      <c r="E57" s="81"/>
      <c r="F57" s="81"/>
      <c r="G57" s="81"/>
      <c r="H57" s="81"/>
      <c r="I57" s="81"/>
      <c r="J57" s="81"/>
      <c r="K57" s="81"/>
      <c r="L57" s="81"/>
    </row>
    <row r="58" spans="1:12" x14ac:dyDescent="0.2">
      <c r="A58" s="81"/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</row>
    <row r="59" spans="1:12" x14ac:dyDescent="0.2">
      <c r="A59" s="81"/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1"/>
    </row>
    <row r="60" spans="1:12" x14ac:dyDescent="0.2">
      <c r="A60" s="81"/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</row>
    <row r="61" spans="1:12" x14ac:dyDescent="0.2">
      <c r="A61" s="81"/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</row>
    <row r="62" spans="1:12" x14ac:dyDescent="0.2">
      <c r="A62" s="81"/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</row>
    <row r="63" spans="1:12" x14ac:dyDescent="0.2">
      <c r="A63" s="81"/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1"/>
    </row>
    <row r="64" spans="1:12" x14ac:dyDescent="0.2">
      <c r="A64" s="81"/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</row>
    <row r="65" spans="1:12" x14ac:dyDescent="0.2">
      <c r="A65" s="81"/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1"/>
    </row>
    <row r="66" spans="1:12" x14ac:dyDescent="0.2">
      <c r="A66" s="81"/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</row>
    <row r="67" spans="1:12" x14ac:dyDescent="0.2">
      <c r="A67" s="81"/>
      <c r="B67" s="81"/>
      <c r="C67" s="81"/>
      <c r="D67" s="81"/>
      <c r="E67" s="81"/>
      <c r="F67" s="81"/>
      <c r="G67" s="81"/>
      <c r="H67" s="81"/>
      <c r="I67" s="81"/>
      <c r="J67" s="81"/>
      <c r="K67" s="81"/>
      <c r="L67" s="81"/>
    </row>
    <row r="68" spans="1:12" x14ac:dyDescent="0.2">
      <c r="A68" s="81"/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</row>
    <row r="69" spans="1:12" x14ac:dyDescent="0.2">
      <c r="A69" s="81"/>
      <c r="B69" s="81"/>
      <c r="C69" s="81"/>
      <c r="D69" s="81"/>
      <c r="E69" s="81"/>
      <c r="F69" s="81"/>
      <c r="G69" s="81"/>
      <c r="H69" s="81"/>
      <c r="I69" s="81"/>
      <c r="J69" s="81"/>
      <c r="K69" s="81"/>
      <c r="L69" s="81"/>
    </row>
    <row r="70" spans="1:12" x14ac:dyDescent="0.2">
      <c r="A70" s="81"/>
      <c r="B70" s="81"/>
      <c r="C70" s="81"/>
      <c r="D70" s="81"/>
      <c r="E70" s="81"/>
      <c r="F70" s="81"/>
      <c r="G70" s="81"/>
      <c r="H70" s="81"/>
      <c r="I70" s="81"/>
      <c r="J70" s="81"/>
      <c r="K70" s="81"/>
      <c r="L70" s="81"/>
    </row>
    <row r="71" spans="1:12" x14ac:dyDescent="0.2">
      <c r="A71" s="81"/>
      <c r="B71" s="81"/>
      <c r="C71" s="81"/>
      <c r="D71" s="81"/>
      <c r="E71" s="81"/>
      <c r="F71" s="81"/>
      <c r="G71" s="81"/>
      <c r="H71" s="81"/>
      <c r="I71" s="81"/>
      <c r="J71" s="81"/>
      <c r="K71" s="81"/>
      <c r="L71" s="81"/>
    </row>
    <row r="72" spans="1:12" x14ac:dyDescent="0.2">
      <c r="A72" s="81"/>
      <c r="B72" s="81"/>
      <c r="C72" s="81"/>
      <c r="D72" s="81"/>
      <c r="E72" s="81"/>
      <c r="F72" s="81"/>
      <c r="G72" s="81"/>
      <c r="H72" s="81"/>
      <c r="I72" s="81"/>
      <c r="J72" s="81"/>
      <c r="K72" s="81"/>
      <c r="L72" s="81"/>
    </row>
    <row r="73" spans="1:12" x14ac:dyDescent="0.2">
      <c r="A73" s="81"/>
      <c r="B73" s="81"/>
      <c r="C73" s="81"/>
      <c r="D73" s="81"/>
      <c r="E73" s="81"/>
      <c r="F73" s="81"/>
      <c r="G73" s="81"/>
      <c r="H73" s="81"/>
      <c r="I73" s="81"/>
      <c r="J73" s="81"/>
      <c r="K73" s="81"/>
      <c r="L73" s="81"/>
    </row>
    <row r="74" spans="1:12" x14ac:dyDescent="0.2">
      <c r="A74" s="81"/>
      <c r="B74" s="81"/>
      <c r="C74" s="81"/>
      <c r="D74" s="81"/>
      <c r="E74" s="81"/>
      <c r="F74" s="81"/>
      <c r="G74" s="81"/>
      <c r="H74" s="81"/>
      <c r="I74" s="81"/>
      <c r="J74" s="81"/>
      <c r="K74" s="81"/>
      <c r="L74" s="81"/>
    </row>
    <row r="75" spans="1:12" x14ac:dyDescent="0.2">
      <c r="A75" s="81"/>
      <c r="B75" s="81"/>
      <c r="C75" s="81"/>
      <c r="D75" s="81"/>
      <c r="E75" s="81"/>
      <c r="F75" s="81"/>
      <c r="G75" s="81"/>
      <c r="H75" s="81"/>
      <c r="I75" s="81"/>
      <c r="J75" s="81"/>
      <c r="K75" s="81"/>
      <c r="L75" s="81"/>
    </row>
    <row r="76" spans="1:12" x14ac:dyDescent="0.2">
      <c r="A76" s="81"/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1"/>
    </row>
    <row r="77" spans="1:12" x14ac:dyDescent="0.2">
      <c r="A77" s="81"/>
      <c r="B77" s="81"/>
      <c r="C77" s="81"/>
      <c r="D77" s="81"/>
      <c r="E77" s="81"/>
      <c r="F77" s="81"/>
      <c r="G77" s="81"/>
      <c r="H77" s="81"/>
      <c r="I77" s="81"/>
      <c r="J77" s="81"/>
      <c r="K77" s="81"/>
      <c r="L77" s="81"/>
    </row>
    <row r="78" spans="1:12" x14ac:dyDescent="0.2">
      <c r="A78" s="81"/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1"/>
    </row>
    <row r="79" spans="1:12" x14ac:dyDescent="0.2">
      <c r="A79" s="81"/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</row>
    <row r="80" spans="1:12" x14ac:dyDescent="0.2">
      <c r="A80" s="81"/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</row>
    <row r="81" spans="1:12" x14ac:dyDescent="0.2">
      <c r="A81" s="81"/>
      <c r="B81" s="81"/>
      <c r="C81" s="81"/>
      <c r="D81" s="81"/>
      <c r="E81" s="81"/>
      <c r="F81" s="81"/>
      <c r="G81" s="81"/>
      <c r="H81" s="81"/>
      <c r="I81" s="81"/>
      <c r="J81" s="81"/>
      <c r="K81" s="81"/>
      <c r="L81" s="81"/>
    </row>
    <row r="82" spans="1:12" x14ac:dyDescent="0.2">
      <c r="A82" s="81"/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</row>
    <row r="83" spans="1:12" x14ac:dyDescent="0.2">
      <c r="A83" s="81"/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</row>
    <row r="84" spans="1:12" x14ac:dyDescent="0.2">
      <c r="A84" s="81"/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</row>
    <row r="85" spans="1:12" x14ac:dyDescent="0.2">
      <c r="A85" s="81"/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1"/>
    </row>
    <row r="86" spans="1:12" x14ac:dyDescent="0.2">
      <c r="A86" s="81"/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</row>
    <row r="87" spans="1:12" x14ac:dyDescent="0.2">
      <c r="A87" s="81"/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1"/>
    </row>
    <row r="88" spans="1:12" x14ac:dyDescent="0.2">
      <c r="A88" s="81"/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</row>
    <row r="89" spans="1:12" x14ac:dyDescent="0.2">
      <c r="A89" s="81"/>
      <c r="B89" s="81"/>
      <c r="C89" s="81"/>
      <c r="D89" s="81"/>
      <c r="E89" s="81"/>
      <c r="F89" s="81"/>
      <c r="G89" s="81"/>
      <c r="H89" s="81"/>
      <c r="I89" s="81"/>
      <c r="J89" s="81"/>
      <c r="K89" s="81"/>
      <c r="L89" s="81"/>
    </row>
    <row r="90" spans="1:12" x14ac:dyDescent="0.2">
      <c r="A90" s="81"/>
      <c r="B90" s="81"/>
      <c r="C90" s="81"/>
      <c r="D90" s="81"/>
      <c r="E90" s="81"/>
      <c r="F90" s="81"/>
      <c r="G90" s="81"/>
      <c r="H90" s="81"/>
      <c r="I90" s="81"/>
      <c r="J90" s="81"/>
      <c r="K90" s="81"/>
      <c r="L90" s="81"/>
    </row>
    <row r="91" spans="1:12" x14ac:dyDescent="0.2">
      <c r="A91" s="81"/>
      <c r="B91" s="81"/>
      <c r="C91" s="81"/>
      <c r="D91" s="81"/>
      <c r="E91" s="81"/>
      <c r="F91" s="81"/>
      <c r="G91" s="81"/>
      <c r="H91" s="81"/>
      <c r="I91" s="81"/>
      <c r="J91" s="81"/>
      <c r="K91" s="81"/>
      <c r="L91" s="81"/>
    </row>
    <row r="92" spans="1:12" x14ac:dyDescent="0.2">
      <c r="A92" s="81"/>
      <c r="B92" s="81"/>
      <c r="C92" s="81"/>
      <c r="D92" s="81"/>
      <c r="E92" s="81"/>
      <c r="F92" s="81"/>
      <c r="G92" s="81"/>
      <c r="H92" s="81"/>
      <c r="I92" s="81"/>
      <c r="J92" s="81"/>
      <c r="K92" s="81"/>
      <c r="L92" s="81"/>
    </row>
    <row r="93" spans="1:12" x14ac:dyDescent="0.2">
      <c r="A93" s="81"/>
      <c r="B93" s="81"/>
      <c r="C93" s="81"/>
      <c r="D93" s="81"/>
      <c r="E93" s="81"/>
      <c r="F93" s="81"/>
      <c r="G93" s="81"/>
      <c r="H93" s="81"/>
      <c r="I93" s="81"/>
      <c r="J93" s="81"/>
      <c r="K93" s="81"/>
      <c r="L93" s="81"/>
    </row>
    <row r="94" spans="1:12" x14ac:dyDescent="0.2">
      <c r="A94" s="81"/>
      <c r="B94" s="81"/>
      <c r="C94" s="81"/>
      <c r="D94" s="81"/>
      <c r="E94" s="81"/>
      <c r="F94" s="81"/>
      <c r="G94" s="81"/>
      <c r="H94" s="81"/>
      <c r="I94" s="81"/>
      <c r="J94" s="81"/>
      <c r="K94" s="81"/>
      <c r="L94" s="81"/>
    </row>
    <row r="95" spans="1:12" x14ac:dyDescent="0.2">
      <c r="A95" s="81"/>
      <c r="B95" s="81"/>
      <c r="C95" s="81"/>
      <c r="D95" s="81"/>
      <c r="E95" s="81"/>
      <c r="F95" s="81"/>
      <c r="G95" s="81"/>
      <c r="H95" s="81"/>
      <c r="I95" s="81"/>
      <c r="J95" s="81"/>
      <c r="K95" s="81"/>
      <c r="L95" s="81"/>
    </row>
    <row r="96" spans="1:12" x14ac:dyDescent="0.2">
      <c r="A96" s="81"/>
      <c r="B96" s="81"/>
      <c r="C96" s="81"/>
      <c r="D96" s="81"/>
      <c r="E96" s="81"/>
      <c r="F96" s="81"/>
      <c r="G96" s="81"/>
      <c r="H96" s="81"/>
      <c r="I96" s="81"/>
      <c r="J96" s="81"/>
      <c r="K96" s="81"/>
      <c r="L96" s="81"/>
    </row>
    <row r="97" spans="1:12" x14ac:dyDescent="0.2">
      <c r="A97" s="81"/>
      <c r="B97" s="81"/>
      <c r="C97" s="81"/>
      <c r="D97" s="81"/>
      <c r="E97" s="81"/>
      <c r="F97" s="81"/>
      <c r="G97" s="81"/>
      <c r="H97" s="81"/>
      <c r="I97" s="81"/>
      <c r="J97" s="81"/>
      <c r="K97" s="81"/>
      <c r="L97" s="81"/>
    </row>
    <row r="98" spans="1:12" x14ac:dyDescent="0.2">
      <c r="A98" s="81"/>
      <c r="B98" s="81"/>
      <c r="C98" s="81"/>
      <c r="D98" s="81"/>
      <c r="E98" s="81"/>
      <c r="F98" s="81"/>
      <c r="G98" s="81"/>
      <c r="H98" s="81"/>
      <c r="I98" s="81"/>
      <c r="J98" s="81"/>
      <c r="K98" s="81"/>
      <c r="L98" s="81"/>
    </row>
    <row r="99" spans="1:12" x14ac:dyDescent="0.2">
      <c r="A99" s="81"/>
      <c r="B99" s="81"/>
      <c r="C99" s="81"/>
      <c r="D99" s="81"/>
      <c r="E99" s="81"/>
      <c r="F99" s="81"/>
      <c r="G99" s="81"/>
      <c r="H99" s="81"/>
      <c r="I99" s="81"/>
      <c r="J99" s="81"/>
      <c r="K99" s="81"/>
      <c r="L99" s="81"/>
    </row>
    <row r="100" spans="1:12" x14ac:dyDescent="0.2">
      <c r="A100" s="81"/>
      <c r="B100" s="81"/>
      <c r="C100" s="81"/>
      <c r="D100" s="81"/>
      <c r="E100" s="81"/>
      <c r="F100" s="81"/>
      <c r="G100" s="81"/>
      <c r="H100" s="81"/>
      <c r="I100" s="81"/>
      <c r="J100" s="81"/>
      <c r="K100" s="81"/>
      <c r="L100" s="81"/>
    </row>
    <row r="101" spans="1:12" x14ac:dyDescent="0.2">
      <c r="A101" s="81"/>
      <c r="B101" s="81"/>
      <c r="C101" s="81"/>
      <c r="D101" s="81"/>
      <c r="E101" s="81"/>
      <c r="F101" s="81"/>
      <c r="G101" s="81"/>
      <c r="H101" s="81"/>
      <c r="I101" s="81"/>
      <c r="J101" s="81"/>
      <c r="K101" s="81"/>
      <c r="L101" s="81"/>
    </row>
    <row r="102" spans="1:12" x14ac:dyDescent="0.2">
      <c r="A102" s="81"/>
      <c r="B102" s="81"/>
      <c r="C102" s="81"/>
      <c r="D102" s="81"/>
      <c r="E102" s="81"/>
      <c r="F102" s="81"/>
      <c r="G102" s="81"/>
      <c r="H102" s="81"/>
      <c r="I102" s="81"/>
      <c r="J102" s="81"/>
      <c r="K102" s="81"/>
      <c r="L102" s="81"/>
    </row>
    <row r="103" spans="1:12" x14ac:dyDescent="0.2">
      <c r="A103" s="81"/>
      <c r="B103" s="81"/>
      <c r="C103" s="81"/>
      <c r="D103" s="81"/>
      <c r="E103" s="81"/>
      <c r="F103" s="81"/>
      <c r="G103" s="81"/>
      <c r="H103" s="81"/>
      <c r="I103" s="81"/>
      <c r="J103" s="81"/>
      <c r="K103" s="81"/>
      <c r="L103" s="81"/>
    </row>
    <row r="104" spans="1:12" x14ac:dyDescent="0.2">
      <c r="A104" s="81"/>
      <c r="B104" s="81"/>
      <c r="C104" s="81"/>
      <c r="D104" s="81"/>
      <c r="E104" s="81"/>
      <c r="F104" s="81"/>
      <c r="G104" s="81"/>
      <c r="H104" s="81"/>
      <c r="I104" s="81"/>
      <c r="J104" s="81"/>
      <c r="K104" s="81"/>
      <c r="L104" s="81"/>
    </row>
    <row r="105" spans="1:12" x14ac:dyDescent="0.2">
      <c r="A105" s="81"/>
      <c r="B105" s="81"/>
      <c r="C105" s="81"/>
      <c r="D105" s="81"/>
      <c r="E105" s="81"/>
      <c r="F105" s="81"/>
      <c r="G105" s="81"/>
      <c r="H105" s="81"/>
      <c r="I105" s="81"/>
      <c r="J105" s="81"/>
      <c r="K105" s="81"/>
      <c r="L105" s="81"/>
    </row>
    <row r="106" spans="1:12" x14ac:dyDescent="0.2">
      <c r="A106" s="81"/>
      <c r="B106" s="81"/>
      <c r="C106" s="81"/>
      <c r="D106" s="81"/>
      <c r="E106" s="81"/>
      <c r="F106" s="81"/>
      <c r="G106" s="81"/>
      <c r="H106" s="81"/>
      <c r="I106" s="81"/>
      <c r="J106" s="81"/>
      <c r="K106" s="81"/>
      <c r="L106" s="81"/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1:G16"/>
  <sheetViews>
    <sheetView workbookViewId="0">
      <selection activeCell="C2" sqref="C2"/>
    </sheetView>
  </sheetViews>
  <sheetFormatPr defaultRowHeight="12.75" x14ac:dyDescent="0.2"/>
  <cols>
    <col min="2" max="2" width="3.140625" customWidth="1"/>
    <col min="3" max="3" width="20.28515625" bestFit="1" customWidth="1"/>
    <col min="4" max="4" width="10.140625" customWidth="1"/>
    <col min="5" max="5" width="3.140625" customWidth="1"/>
    <col min="6" max="6" width="10.140625" customWidth="1"/>
    <col min="7" max="7" width="11.5703125" customWidth="1"/>
    <col min="8" max="8" width="3.140625" customWidth="1"/>
  </cols>
  <sheetData>
    <row r="1" spans="2:7" ht="18" x14ac:dyDescent="0.25">
      <c r="C1" s="1" t="s">
        <v>159</v>
      </c>
    </row>
    <row r="2" spans="2:7" ht="15" x14ac:dyDescent="0.2">
      <c r="C2" s="2" t="s">
        <v>0</v>
      </c>
    </row>
    <row r="4" spans="2:7" ht="15" x14ac:dyDescent="0.2">
      <c r="C4" s="3" t="s">
        <v>1</v>
      </c>
      <c r="D4" s="2"/>
      <c r="E4" s="2"/>
      <c r="F4" s="2"/>
      <c r="G4" s="2"/>
    </row>
    <row r="5" spans="2:7" ht="15.75" thickBot="1" x14ac:dyDescent="0.25">
      <c r="C5" s="25"/>
      <c r="D5" s="2"/>
      <c r="E5" s="2"/>
      <c r="F5" s="2"/>
      <c r="G5" s="2"/>
    </row>
    <row r="6" spans="2:7" ht="15" x14ac:dyDescent="0.2">
      <c r="B6" s="4"/>
      <c r="C6" s="27"/>
      <c r="D6" s="28"/>
      <c r="E6" s="6"/>
      <c r="F6" s="2"/>
      <c r="G6" s="2"/>
    </row>
    <row r="7" spans="2:7" ht="15" x14ac:dyDescent="0.2">
      <c r="B7" s="7"/>
      <c r="C7" s="5" t="s">
        <v>37</v>
      </c>
      <c r="D7" s="8">
        <v>64</v>
      </c>
      <c r="E7" s="29"/>
      <c r="F7" s="2"/>
      <c r="G7" s="2"/>
    </row>
    <row r="8" spans="2:7" ht="15" x14ac:dyDescent="0.2">
      <c r="B8" s="7"/>
      <c r="C8" s="5" t="s">
        <v>38</v>
      </c>
      <c r="D8" s="119">
        <v>1.2</v>
      </c>
      <c r="E8" s="29"/>
      <c r="F8" s="2"/>
      <c r="G8" s="2"/>
    </row>
    <row r="9" spans="2:7" ht="15" x14ac:dyDescent="0.2">
      <c r="B9" s="7"/>
      <c r="C9" s="5" t="s">
        <v>39</v>
      </c>
      <c r="D9" s="195">
        <v>73</v>
      </c>
      <c r="E9" s="29"/>
      <c r="F9" s="2"/>
      <c r="G9" s="2"/>
    </row>
    <row r="10" spans="2:7" ht="15.75" thickBot="1" x14ac:dyDescent="0.25">
      <c r="B10" s="9"/>
      <c r="C10" s="10"/>
      <c r="D10" s="10"/>
      <c r="E10" s="11"/>
      <c r="F10" s="2"/>
      <c r="G10" s="2"/>
    </row>
    <row r="11" spans="2:7" ht="15" x14ac:dyDescent="0.2">
      <c r="C11" s="2"/>
      <c r="D11" s="2"/>
      <c r="E11" s="2"/>
      <c r="F11" s="2"/>
      <c r="G11" s="2"/>
    </row>
    <row r="12" spans="2:7" ht="15" x14ac:dyDescent="0.2">
      <c r="C12" s="3" t="s">
        <v>2</v>
      </c>
      <c r="D12" s="2"/>
      <c r="E12" s="2"/>
      <c r="F12" s="2"/>
      <c r="G12" s="2"/>
    </row>
    <row r="13" spans="2:7" ht="15.75" thickBot="1" x14ac:dyDescent="0.25">
      <c r="C13" s="25"/>
      <c r="D13" s="2"/>
      <c r="E13" s="2"/>
      <c r="F13" s="2"/>
      <c r="G13" s="2"/>
    </row>
    <row r="14" spans="2:7" ht="15" x14ac:dyDescent="0.2">
      <c r="B14" s="12"/>
      <c r="C14" s="14"/>
      <c r="D14" s="14"/>
      <c r="E14" s="30"/>
    </row>
    <row r="15" spans="2:7" ht="15.75" x14ac:dyDescent="0.25">
      <c r="B15" s="15"/>
      <c r="C15" s="17" t="s">
        <v>40</v>
      </c>
      <c r="D15" s="97">
        <f>((D9-D7)+D8)/D7</f>
        <v>0.15937499999999999</v>
      </c>
      <c r="E15" s="31"/>
    </row>
    <row r="16" spans="2:7" ht="13.5" thickBot="1" x14ac:dyDescent="0.25">
      <c r="B16" s="21"/>
      <c r="C16" s="22"/>
      <c r="D16" s="22"/>
      <c r="E16" s="23"/>
    </row>
  </sheetData>
  <phoneticPr fontId="0" type="noConversion"/>
  <pageMargins left="0.75" right="0.75" top="1" bottom="1" header="0.5" footer="0.5"/>
  <pageSetup orientation="portrait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B1:G18"/>
  <sheetViews>
    <sheetView workbookViewId="0">
      <selection activeCell="C2" sqref="C2"/>
    </sheetView>
  </sheetViews>
  <sheetFormatPr defaultRowHeight="12.75" x14ac:dyDescent="0.2"/>
  <cols>
    <col min="2" max="2" width="3.140625" customWidth="1"/>
    <col min="3" max="3" width="20.28515625" bestFit="1" customWidth="1"/>
    <col min="4" max="4" width="10.140625" customWidth="1"/>
    <col min="5" max="5" width="3.140625" customWidth="1"/>
    <col min="6" max="6" width="10.140625" customWidth="1"/>
    <col min="7" max="7" width="11.5703125" customWidth="1"/>
    <col min="8" max="8" width="3.140625" customWidth="1"/>
  </cols>
  <sheetData>
    <row r="1" spans="2:7" ht="18" x14ac:dyDescent="0.25">
      <c r="C1" s="1" t="s">
        <v>159</v>
      </c>
    </row>
    <row r="2" spans="2:7" ht="15" x14ac:dyDescent="0.2">
      <c r="C2" s="2" t="s">
        <v>4</v>
      </c>
    </row>
    <row r="4" spans="2:7" ht="15" x14ac:dyDescent="0.2">
      <c r="C4" s="3" t="s">
        <v>1</v>
      </c>
      <c r="D4" s="2"/>
      <c r="E4" s="2"/>
      <c r="F4" s="2"/>
      <c r="G4" s="2"/>
    </row>
    <row r="5" spans="2:7" ht="15.75" thickBot="1" x14ac:dyDescent="0.25">
      <c r="C5" s="25"/>
      <c r="D5" s="2"/>
      <c r="E5" s="2"/>
      <c r="F5" s="2"/>
      <c r="G5" s="2"/>
    </row>
    <row r="6" spans="2:7" ht="15" x14ac:dyDescent="0.2">
      <c r="B6" s="4"/>
      <c r="C6" s="27"/>
      <c r="D6" s="28"/>
      <c r="E6" s="6"/>
      <c r="F6" s="2"/>
      <c r="G6" s="2"/>
    </row>
    <row r="7" spans="2:7" ht="15" x14ac:dyDescent="0.2">
      <c r="B7" s="7"/>
      <c r="C7" s="5" t="s">
        <v>37</v>
      </c>
      <c r="D7" s="152">
        <f>'#1'!D7</f>
        <v>64</v>
      </c>
      <c r="E7" s="29"/>
      <c r="F7" s="2"/>
      <c r="G7" s="2"/>
    </row>
    <row r="8" spans="2:7" ht="15" x14ac:dyDescent="0.2">
      <c r="B8" s="7"/>
      <c r="C8" s="5" t="s">
        <v>38</v>
      </c>
      <c r="D8" s="153">
        <f>'#1'!D8</f>
        <v>1.2</v>
      </c>
      <c r="E8" s="29"/>
      <c r="F8" s="2"/>
      <c r="G8" s="2"/>
    </row>
    <row r="9" spans="2:7" ht="15" x14ac:dyDescent="0.2">
      <c r="B9" s="7"/>
      <c r="C9" s="5" t="s">
        <v>39</v>
      </c>
      <c r="D9" s="154">
        <f>'#1'!D9</f>
        <v>73</v>
      </c>
      <c r="E9" s="29"/>
      <c r="F9" s="2"/>
      <c r="G9" s="2"/>
    </row>
    <row r="10" spans="2:7" ht="15.75" thickBot="1" x14ac:dyDescent="0.25">
      <c r="B10" s="9"/>
      <c r="C10" s="10"/>
      <c r="D10" s="10"/>
      <c r="E10" s="11"/>
      <c r="F10" s="2"/>
      <c r="G10" s="2"/>
    </row>
    <row r="11" spans="2:7" ht="15" x14ac:dyDescent="0.2">
      <c r="C11" s="2"/>
      <c r="D11" s="2"/>
      <c r="E11" s="2"/>
      <c r="F11" s="2"/>
      <c r="G11" s="2"/>
    </row>
    <row r="12" spans="2:7" ht="15" x14ac:dyDescent="0.2">
      <c r="C12" s="3" t="s">
        <v>2</v>
      </c>
      <c r="D12" s="2"/>
      <c r="E12" s="2"/>
      <c r="F12" s="2"/>
      <c r="G12" s="2"/>
    </row>
    <row r="13" spans="2:7" ht="15.75" thickBot="1" x14ac:dyDescent="0.25">
      <c r="C13" s="25"/>
      <c r="D13" s="2"/>
      <c r="E13" s="2"/>
      <c r="F13" s="2"/>
      <c r="G13" s="2"/>
    </row>
    <row r="14" spans="2:7" ht="15" x14ac:dyDescent="0.2">
      <c r="B14" s="12"/>
      <c r="C14" s="14"/>
      <c r="D14" s="14"/>
      <c r="E14" s="30"/>
    </row>
    <row r="15" spans="2:7" ht="15.75" x14ac:dyDescent="0.25">
      <c r="B15" s="15"/>
      <c r="C15" s="17" t="s">
        <v>41</v>
      </c>
      <c r="D15" s="97">
        <f>D8/D7</f>
        <v>1.8749999999999999E-2</v>
      </c>
      <c r="E15" s="31"/>
    </row>
    <row r="16" spans="2:7" ht="15.75" x14ac:dyDescent="0.25">
      <c r="B16" s="15"/>
      <c r="C16" s="17"/>
      <c r="D16" s="99"/>
      <c r="E16" s="31"/>
    </row>
    <row r="17" spans="2:5" ht="15.75" x14ac:dyDescent="0.25">
      <c r="B17" s="15"/>
      <c r="C17" s="13" t="s">
        <v>42</v>
      </c>
      <c r="D17" s="97">
        <f>(D9-D7)/D7</f>
        <v>0.140625</v>
      </c>
      <c r="E17" s="31"/>
    </row>
    <row r="18" spans="2:5" ht="13.5" thickBot="1" x14ac:dyDescent="0.25">
      <c r="B18" s="21"/>
      <c r="C18" s="22"/>
      <c r="D18" s="22"/>
      <c r="E18" s="23"/>
    </row>
  </sheetData>
  <phoneticPr fontId="0" type="noConversion"/>
  <pageMargins left="0.75" right="0.75" top="1" bottom="1" header="0.5" footer="0.5"/>
  <pageSetup orientation="portrait" horizont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B1:G20"/>
  <sheetViews>
    <sheetView workbookViewId="0">
      <selection activeCell="C2" sqref="C2"/>
    </sheetView>
  </sheetViews>
  <sheetFormatPr defaultRowHeight="12.75" x14ac:dyDescent="0.2"/>
  <cols>
    <col min="2" max="2" width="3.140625" customWidth="1"/>
    <col min="3" max="3" width="21.5703125" customWidth="1"/>
    <col min="4" max="4" width="10.140625" customWidth="1"/>
    <col min="5" max="5" width="3.140625" customWidth="1"/>
    <col min="6" max="6" width="10.140625" customWidth="1"/>
    <col min="7" max="7" width="11.5703125" customWidth="1"/>
    <col min="8" max="8" width="3.140625" customWidth="1"/>
  </cols>
  <sheetData>
    <row r="1" spans="2:7" ht="18" x14ac:dyDescent="0.25">
      <c r="C1" s="1" t="s">
        <v>159</v>
      </c>
    </row>
    <row r="2" spans="2:7" ht="15" x14ac:dyDescent="0.2">
      <c r="C2" s="2" t="s">
        <v>5</v>
      </c>
    </row>
    <row r="4" spans="2:7" ht="15" x14ac:dyDescent="0.2">
      <c r="C4" s="3" t="s">
        <v>1</v>
      </c>
      <c r="D4" s="2"/>
      <c r="E4" s="2"/>
      <c r="F4" s="2"/>
      <c r="G4" s="2"/>
    </row>
    <row r="5" spans="2:7" ht="15.75" thickBot="1" x14ac:dyDescent="0.25">
      <c r="C5" s="25"/>
      <c r="D5" s="2"/>
      <c r="E5" s="2"/>
      <c r="F5" s="2"/>
      <c r="G5" s="2"/>
    </row>
    <row r="6" spans="2:7" ht="15" x14ac:dyDescent="0.2">
      <c r="B6" s="4"/>
      <c r="C6" s="27"/>
      <c r="D6" s="28"/>
      <c r="E6" s="6"/>
      <c r="F6" s="2"/>
      <c r="G6" s="2"/>
    </row>
    <row r="7" spans="2:7" ht="15" x14ac:dyDescent="0.2">
      <c r="B7" s="7"/>
      <c r="C7" s="5" t="s">
        <v>37</v>
      </c>
      <c r="D7" s="152">
        <f>'#1'!D7</f>
        <v>64</v>
      </c>
      <c r="E7" s="29"/>
      <c r="F7" s="2"/>
      <c r="G7" s="2"/>
    </row>
    <row r="8" spans="2:7" ht="15" x14ac:dyDescent="0.2">
      <c r="B8" s="7"/>
      <c r="C8" s="5" t="s">
        <v>38</v>
      </c>
      <c r="D8" s="196">
        <f>'#1'!D8</f>
        <v>1.2</v>
      </c>
      <c r="E8" s="29"/>
      <c r="F8" s="2"/>
      <c r="G8" s="2"/>
    </row>
    <row r="9" spans="2:7" ht="15" x14ac:dyDescent="0.2">
      <c r="B9" s="7"/>
      <c r="C9" s="5" t="s">
        <v>39</v>
      </c>
      <c r="D9" s="195">
        <v>57</v>
      </c>
      <c r="E9" s="29"/>
      <c r="F9" s="2"/>
      <c r="G9" s="2"/>
    </row>
    <row r="10" spans="2:7" ht="15.75" thickBot="1" x14ac:dyDescent="0.25">
      <c r="B10" s="9"/>
      <c r="C10" s="10"/>
      <c r="D10" s="10"/>
      <c r="E10" s="11"/>
      <c r="F10" s="2"/>
      <c r="G10" s="2"/>
    </row>
    <row r="11" spans="2:7" ht="15" x14ac:dyDescent="0.2">
      <c r="C11" s="2"/>
      <c r="D11" s="2"/>
      <c r="E11" s="2"/>
      <c r="F11" s="2"/>
      <c r="G11" s="2"/>
    </row>
    <row r="12" spans="2:7" ht="15" x14ac:dyDescent="0.2">
      <c r="C12" s="3" t="s">
        <v>2</v>
      </c>
      <c r="D12" s="2"/>
      <c r="E12" s="2"/>
      <c r="F12" s="2"/>
      <c r="G12" s="2"/>
    </row>
    <row r="13" spans="2:7" ht="15.75" thickBot="1" x14ac:dyDescent="0.25">
      <c r="C13" s="25"/>
      <c r="D13" s="2"/>
      <c r="E13" s="2"/>
      <c r="F13" s="2"/>
      <c r="G13" s="2"/>
    </row>
    <row r="14" spans="2:7" ht="15" x14ac:dyDescent="0.2">
      <c r="B14" s="12"/>
      <c r="C14" s="14"/>
      <c r="D14" s="14"/>
      <c r="E14" s="30"/>
    </row>
    <row r="15" spans="2:7" ht="15.75" x14ac:dyDescent="0.25">
      <c r="B15" s="15"/>
      <c r="C15" s="13" t="s">
        <v>43</v>
      </c>
      <c r="D15" s="87">
        <f>((D9-D7)+D8)/D7</f>
        <v>-9.0624999999999997E-2</v>
      </c>
      <c r="E15" s="31"/>
    </row>
    <row r="16" spans="2:7" ht="15" x14ac:dyDescent="0.2">
      <c r="B16" s="15"/>
      <c r="C16" s="13"/>
      <c r="D16" s="13"/>
      <c r="E16" s="31"/>
    </row>
    <row r="17" spans="2:5" ht="15.75" x14ac:dyDescent="0.25">
      <c r="B17" s="15"/>
      <c r="C17" s="17" t="s">
        <v>41</v>
      </c>
      <c r="D17" s="97">
        <f>D8/D7</f>
        <v>1.8749999999999999E-2</v>
      </c>
      <c r="E17" s="31"/>
    </row>
    <row r="18" spans="2:5" ht="15.75" x14ac:dyDescent="0.25">
      <c r="B18" s="15"/>
      <c r="C18" s="17"/>
      <c r="D18" s="99"/>
      <c r="E18" s="31"/>
    </row>
    <row r="19" spans="2:5" ht="15.75" x14ac:dyDescent="0.25">
      <c r="B19" s="15"/>
      <c r="C19" s="13" t="s">
        <v>42</v>
      </c>
      <c r="D19" s="97">
        <f>(D9-D7)/D7</f>
        <v>-0.109375</v>
      </c>
      <c r="E19" s="31"/>
    </row>
    <row r="20" spans="2:5" ht="13.5" thickBot="1" x14ac:dyDescent="0.25">
      <c r="B20" s="21"/>
      <c r="C20" s="22"/>
      <c r="D20" s="22"/>
      <c r="E20" s="23"/>
    </row>
  </sheetData>
  <phoneticPr fontId="0" type="noConversion"/>
  <pageMargins left="0.75" right="0.75" top="1" bottom="1" header="0.5" footer="0.5"/>
  <pageSetup orientation="portrait" horizont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B1:G21"/>
  <sheetViews>
    <sheetView workbookViewId="0">
      <selection activeCell="C2" sqref="C2"/>
    </sheetView>
  </sheetViews>
  <sheetFormatPr defaultRowHeight="12.75" x14ac:dyDescent="0.2"/>
  <cols>
    <col min="2" max="2" width="3.140625" customWidth="1"/>
    <col min="3" max="3" width="20.28515625" bestFit="1" customWidth="1"/>
    <col min="4" max="4" width="10.140625" customWidth="1"/>
    <col min="5" max="5" width="3.140625" customWidth="1"/>
    <col min="6" max="6" width="10.140625" customWidth="1"/>
    <col min="7" max="7" width="11.5703125" customWidth="1"/>
    <col min="8" max="8" width="3.140625" customWidth="1"/>
  </cols>
  <sheetData>
    <row r="1" spans="2:7" ht="18" x14ac:dyDescent="0.25">
      <c r="C1" s="1" t="s">
        <v>159</v>
      </c>
    </row>
    <row r="2" spans="2:7" ht="15" x14ac:dyDescent="0.2">
      <c r="C2" s="2" t="s">
        <v>6</v>
      </c>
    </row>
    <row r="4" spans="2:7" ht="15" x14ac:dyDescent="0.2">
      <c r="C4" s="3" t="s">
        <v>1</v>
      </c>
      <c r="D4" s="2"/>
      <c r="E4" s="2"/>
      <c r="F4" s="2"/>
      <c r="G4" s="2"/>
    </row>
    <row r="5" spans="2:7" ht="15.75" thickBot="1" x14ac:dyDescent="0.25">
      <c r="C5" s="25"/>
      <c r="D5" s="2"/>
      <c r="E5" s="2"/>
      <c r="F5" s="2"/>
      <c r="G5" s="2"/>
    </row>
    <row r="6" spans="2:7" ht="15" x14ac:dyDescent="0.2">
      <c r="B6" s="4"/>
      <c r="C6" s="27"/>
      <c r="D6" s="28"/>
      <c r="E6" s="6"/>
      <c r="F6" s="2"/>
      <c r="G6" s="2"/>
    </row>
    <row r="7" spans="2:7" ht="15" x14ac:dyDescent="0.2">
      <c r="B7" s="7"/>
      <c r="C7" s="5" t="s">
        <v>45</v>
      </c>
      <c r="D7" s="195">
        <v>58</v>
      </c>
      <c r="E7" s="29"/>
      <c r="F7" s="2"/>
      <c r="G7" s="2"/>
    </row>
    <row r="8" spans="2:7" ht="15" x14ac:dyDescent="0.2">
      <c r="B8" s="7"/>
      <c r="C8" s="5" t="s">
        <v>37</v>
      </c>
      <c r="D8" s="195">
        <v>1030</v>
      </c>
      <c r="E8" s="29"/>
      <c r="F8" s="2"/>
      <c r="G8" s="2"/>
    </row>
    <row r="9" spans="2:7" ht="15" x14ac:dyDescent="0.2">
      <c r="B9" s="7"/>
      <c r="C9" s="5" t="s">
        <v>46</v>
      </c>
      <c r="D9" s="195">
        <v>1059</v>
      </c>
      <c r="E9" s="29"/>
      <c r="F9" s="2"/>
      <c r="G9" s="2"/>
    </row>
    <row r="10" spans="2:7" ht="15" x14ac:dyDescent="0.2">
      <c r="B10" s="7"/>
      <c r="C10" s="5" t="s">
        <v>44</v>
      </c>
      <c r="D10" s="102">
        <v>0.03</v>
      </c>
      <c r="E10" s="29"/>
      <c r="F10" s="2"/>
      <c r="G10" s="2"/>
    </row>
    <row r="11" spans="2:7" ht="15.75" thickBot="1" x14ac:dyDescent="0.25">
      <c r="B11" s="9"/>
      <c r="C11" s="10"/>
      <c r="D11" s="10"/>
      <c r="E11" s="11"/>
      <c r="F11" s="2"/>
      <c r="G11" s="2"/>
    </row>
    <row r="12" spans="2:7" ht="15" x14ac:dyDescent="0.2">
      <c r="C12" s="2"/>
      <c r="D12" s="2"/>
      <c r="E12" s="2"/>
      <c r="F12" s="2"/>
      <c r="G12" s="2"/>
    </row>
    <row r="13" spans="2:7" ht="15" x14ac:dyDescent="0.2">
      <c r="C13" s="3" t="s">
        <v>2</v>
      </c>
      <c r="D13" s="2"/>
      <c r="E13" s="2"/>
      <c r="F13" s="2"/>
      <c r="G13" s="2"/>
    </row>
    <row r="14" spans="2:7" ht="15.75" thickBot="1" x14ac:dyDescent="0.25">
      <c r="C14" s="25"/>
      <c r="D14" s="2"/>
      <c r="E14" s="2"/>
      <c r="F14" s="2"/>
      <c r="G14" s="2"/>
    </row>
    <row r="15" spans="2:7" ht="15" x14ac:dyDescent="0.2">
      <c r="B15" s="12"/>
      <c r="C15" s="14"/>
      <c r="D15" s="14"/>
      <c r="E15" s="30"/>
    </row>
    <row r="16" spans="2:7" ht="15.75" x14ac:dyDescent="0.25">
      <c r="B16" s="101" t="s">
        <v>16</v>
      </c>
      <c r="C16" s="13" t="s">
        <v>48</v>
      </c>
      <c r="D16" s="49">
        <f>D7+D9-D8</f>
        <v>87</v>
      </c>
      <c r="E16" s="31"/>
    </row>
    <row r="17" spans="2:5" ht="15" x14ac:dyDescent="0.2">
      <c r="B17" s="24"/>
      <c r="C17" s="13"/>
      <c r="D17" s="13"/>
      <c r="E17" s="31"/>
    </row>
    <row r="18" spans="2:5" ht="15.75" x14ac:dyDescent="0.25">
      <c r="B18" s="101" t="s">
        <v>17</v>
      </c>
      <c r="C18" s="17" t="s">
        <v>47</v>
      </c>
      <c r="D18" s="97">
        <f>((D9-D8)+D7)/D8</f>
        <v>8.4466019417475724E-2</v>
      </c>
      <c r="E18" s="31"/>
    </row>
    <row r="19" spans="2:5" ht="15.75" x14ac:dyDescent="0.25">
      <c r="B19" s="24"/>
      <c r="C19" s="17"/>
      <c r="D19" s="99"/>
      <c r="E19" s="31"/>
    </row>
    <row r="20" spans="2:5" ht="15.75" x14ac:dyDescent="0.25">
      <c r="B20" s="101" t="s">
        <v>18</v>
      </c>
      <c r="C20" s="13" t="s">
        <v>49</v>
      </c>
      <c r="D20" s="97">
        <f>((1+D18)/(1+D10))-1</f>
        <v>5.2879630502403741E-2</v>
      </c>
      <c r="E20" s="31"/>
    </row>
    <row r="21" spans="2:5" ht="13.5" thickBot="1" x14ac:dyDescent="0.25">
      <c r="B21" s="21"/>
      <c r="C21" s="22"/>
      <c r="D21" s="22"/>
      <c r="E21" s="23"/>
    </row>
  </sheetData>
  <phoneticPr fontId="0" type="noConversion"/>
  <pageMargins left="0.75" right="0.75" top="1" bottom="1" header="0.5" footer="0.5"/>
  <pageSetup orientation="portrait" horizont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B1:G17"/>
  <sheetViews>
    <sheetView workbookViewId="0">
      <selection activeCell="C2" sqref="C2"/>
    </sheetView>
  </sheetViews>
  <sheetFormatPr defaultRowHeight="12.75" x14ac:dyDescent="0.2"/>
  <cols>
    <col min="2" max="2" width="3.140625" customWidth="1"/>
    <col min="3" max="3" width="20.28515625" bestFit="1" customWidth="1"/>
    <col min="4" max="4" width="10.140625" customWidth="1"/>
    <col min="5" max="5" width="3.140625" customWidth="1"/>
    <col min="6" max="6" width="10.140625" customWidth="1"/>
    <col min="7" max="7" width="11.5703125" customWidth="1"/>
    <col min="8" max="8" width="3.140625" customWidth="1"/>
  </cols>
  <sheetData>
    <row r="1" spans="2:7" ht="18" x14ac:dyDescent="0.25">
      <c r="C1" s="1" t="s">
        <v>159</v>
      </c>
    </row>
    <row r="2" spans="2:7" ht="15" x14ac:dyDescent="0.2">
      <c r="C2" s="2" t="s">
        <v>7</v>
      </c>
    </row>
    <row r="4" spans="2:7" ht="15" x14ac:dyDescent="0.2">
      <c r="C4" s="3" t="s">
        <v>1</v>
      </c>
      <c r="D4" s="2"/>
      <c r="E4" s="2"/>
      <c r="F4" s="2"/>
      <c r="G4" s="2"/>
    </row>
    <row r="5" spans="2:7" ht="15.75" thickBot="1" x14ac:dyDescent="0.25">
      <c r="C5" s="25"/>
      <c r="D5" s="2"/>
      <c r="E5" s="2"/>
      <c r="F5" s="2"/>
      <c r="G5" s="2"/>
    </row>
    <row r="6" spans="2:7" ht="15" x14ac:dyDescent="0.2">
      <c r="B6" s="4"/>
      <c r="C6" s="27"/>
      <c r="D6" s="28"/>
      <c r="E6" s="6"/>
      <c r="F6" s="2"/>
      <c r="G6" s="2"/>
    </row>
    <row r="7" spans="2:7" ht="15" x14ac:dyDescent="0.2">
      <c r="B7" s="7"/>
      <c r="C7" s="5" t="s">
        <v>47</v>
      </c>
      <c r="D7" s="102">
        <v>0.11799999999999999</v>
      </c>
      <c r="E7" s="29"/>
      <c r="F7" s="2"/>
      <c r="G7" s="2"/>
    </row>
    <row r="8" spans="2:7" ht="15" x14ac:dyDescent="0.2">
      <c r="B8" s="7"/>
      <c r="C8" s="5" t="s">
        <v>44</v>
      </c>
      <c r="D8" s="102">
        <v>3.1E-2</v>
      </c>
      <c r="E8" s="29"/>
      <c r="F8" s="2"/>
      <c r="G8" s="2"/>
    </row>
    <row r="9" spans="2:7" ht="15.75" thickBot="1" x14ac:dyDescent="0.25">
      <c r="B9" s="9"/>
      <c r="C9" s="10"/>
      <c r="D9" s="10"/>
      <c r="E9" s="11"/>
      <c r="F9" s="2"/>
      <c r="G9" s="2"/>
    </row>
    <row r="10" spans="2:7" ht="15" x14ac:dyDescent="0.2">
      <c r="C10" s="2"/>
      <c r="D10" s="2"/>
      <c r="E10" s="2"/>
      <c r="F10" s="2"/>
      <c r="G10" s="2"/>
    </row>
    <row r="11" spans="2:7" ht="15" x14ac:dyDescent="0.2">
      <c r="C11" s="3" t="s">
        <v>2</v>
      </c>
      <c r="D11" s="2"/>
      <c r="E11" s="2"/>
      <c r="F11" s="2"/>
      <c r="G11" s="2"/>
    </row>
    <row r="12" spans="2:7" ht="15.75" thickBot="1" x14ac:dyDescent="0.25">
      <c r="C12" s="25"/>
      <c r="D12" s="2"/>
      <c r="E12" s="2"/>
      <c r="F12" s="2"/>
      <c r="G12" s="2"/>
    </row>
    <row r="13" spans="2:7" ht="15" x14ac:dyDescent="0.2">
      <c r="B13" s="12"/>
      <c r="C13" s="14"/>
      <c r="D13" s="14"/>
      <c r="E13" s="30"/>
    </row>
    <row r="14" spans="2:7" ht="15.75" x14ac:dyDescent="0.25">
      <c r="B14" s="101" t="s">
        <v>16</v>
      </c>
      <c r="C14" s="13" t="s">
        <v>47</v>
      </c>
      <c r="D14" s="87">
        <f>D7</f>
        <v>0.11799999999999999</v>
      </c>
      <c r="E14" s="31"/>
    </row>
    <row r="15" spans="2:7" ht="15" x14ac:dyDescent="0.2">
      <c r="B15" s="24"/>
      <c r="C15" s="13"/>
      <c r="D15" s="13"/>
      <c r="E15" s="31"/>
    </row>
    <row r="16" spans="2:7" ht="15.75" x14ac:dyDescent="0.25">
      <c r="B16" s="101" t="s">
        <v>17</v>
      </c>
      <c r="C16" s="13" t="s">
        <v>49</v>
      </c>
      <c r="D16" s="97">
        <f>((1+D7)/(1+D8))-1</f>
        <v>8.438409311348205E-2</v>
      </c>
      <c r="E16" s="31"/>
    </row>
    <row r="17" spans="2:5" ht="13.5" thickBot="1" x14ac:dyDescent="0.25">
      <c r="B17" s="21"/>
      <c r="C17" s="22"/>
      <c r="D17" s="22"/>
      <c r="E17" s="23"/>
    </row>
  </sheetData>
  <phoneticPr fontId="0" type="noConversion"/>
  <pageMargins left="0.75" right="0.75" top="1" bottom="1" header="0.5" footer="0.5"/>
  <pageSetup orientation="portrait" horizont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B1:F18"/>
  <sheetViews>
    <sheetView workbookViewId="0">
      <selection activeCell="C2" sqref="C2"/>
    </sheetView>
  </sheetViews>
  <sheetFormatPr defaultRowHeight="12.75" x14ac:dyDescent="0.2"/>
  <cols>
    <col min="2" max="2" width="3.140625" customWidth="1"/>
    <col min="3" max="3" width="34.85546875" bestFit="1" customWidth="1"/>
    <col min="4" max="4" width="10.140625" customWidth="1"/>
    <col min="5" max="5" width="3.140625" customWidth="1"/>
    <col min="6" max="6" width="11.5703125" customWidth="1"/>
    <col min="7" max="7" width="3.140625" customWidth="1"/>
  </cols>
  <sheetData>
    <row r="1" spans="2:6" ht="18" x14ac:dyDescent="0.25">
      <c r="C1" s="1" t="s">
        <v>159</v>
      </c>
    </row>
    <row r="2" spans="2:6" ht="15" x14ac:dyDescent="0.2">
      <c r="C2" s="2" t="s">
        <v>8</v>
      </c>
    </row>
    <row r="4" spans="2:6" ht="15" x14ac:dyDescent="0.2">
      <c r="C4" s="3" t="s">
        <v>1</v>
      </c>
      <c r="D4" s="2"/>
      <c r="E4" s="2"/>
      <c r="F4" s="2"/>
    </row>
    <row r="5" spans="2:6" ht="15.75" thickBot="1" x14ac:dyDescent="0.25">
      <c r="C5" s="25"/>
      <c r="D5" s="2"/>
      <c r="E5" s="2"/>
      <c r="F5" s="2"/>
    </row>
    <row r="6" spans="2:6" ht="15" x14ac:dyDescent="0.2">
      <c r="B6" s="4"/>
      <c r="C6" s="27"/>
      <c r="D6" s="28"/>
      <c r="E6" s="6"/>
      <c r="F6" s="2"/>
    </row>
    <row r="7" spans="2:6" ht="15" x14ac:dyDescent="0.2">
      <c r="B7" s="7"/>
      <c r="C7" s="5" t="s">
        <v>51</v>
      </c>
      <c r="D7" s="102">
        <v>6.0999999999999999E-2</v>
      </c>
      <c r="E7" s="29"/>
      <c r="F7" s="2"/>
    </row>
    <row r="8" spans="2:6" ht="15" x14ac:dyDescent="0.2">
      <c r="B8" s="7"/>
      <c r="C8" s="5" t="s">
        <v>50</v>
      </c>
      <c r="D8" s="102">
        <v>6.4000000000000001E-2</v>
      </c>
      <c r="E8" s="29"/>
      <c r="F8" s="2"/>
    </row>
    <row r="9" spans="2:6" ht="15" x14ac:dyDescent="0.2">
      <c r="B9" s="7"/>
      <c r="C9" s="5" t="s">
        <v>44</v>
      </c>
      <c r="D9" s="102">
        <v>0.03</v>
      </c>
      <c r="E9" s="29"/>
      <c r="F9" s="2"/>
    </row>
    <row r="10" spans="2:6" ht="15.75" thickBot="1" x14ac:dyDescent="0.25">
      <c r="B10" s="9"/>
      <c r="C10" s="10"/>
      <c r="D10" s="10"/>
      <c r="E10" s="11"/>
      <c r="F10" s="2"/>
    </row>
    <row r="11" spans="2:6" ht="15" x14ac:dyDescent="0.2">
      <c r="C11" s="2"/>
      <c r="D11" s="2"/>
      <c r="E11" s="2"/>
      <c r="F11" s="2"/>
    </row>
    <row r="12" spans="2:6" ht="15" x14ac:dyDescent="0.2">
      <c r="C12" s="3" t="s">
        <v>2</v>
      </c>
      <c r="D12" s="2"/>
      <c r="E12" s="2"/>
      <c r="F12" s="2"/>
    </row>
    <row r="13" spans="2:6" ht="15.75" thickBot="1" x14ac:dyDescent="0.25">
      <c r="C13" s="25"/>
      <c r="D13" s="2"/>
      <c r="E13" s="2"/>
      <c r="F13" s="2"/>
    </row>
    <row r="14" spans="2:6" ht="15" x14ac:dyDescent="0.2">
      <c r="B14" s="12"/>
      <c r="C14" s="14"/>
      <c r="D14" s="51"/>
      <c r="E14" s="30"/>
    </row>
    <row r="15" spans="2:6" ht="15.75" x14ac:dyDescent="0.25">
      <c r="B15" s="101"/>
      <c r="C15" s="13" t="s">
        <v>52</v>
      </c>
      <c r="D15" s="87">
        <f>((1+D7)/(1+D9))-1</f>
        <v>3.0097087378640586E-2</v>
      </c>
      <c r="E15" s="31"/>
    </row>
    <row r="16" spans="2:6" ht="15" x14ac:dyDescent="0.2">
      <c r="B16" s="24"/>
      <c r="C16" s="13"/>
      <c r="D16" s="13"/>
      <c r="E16" s="31"/>
    </row>
    <row r="17" spans="2:5" ht="15.75" x14ac:dyDescent="0.25">
      <c r="B17" s="101"/>
      <c r="C17" s="13" t="s">
        <v>149</v>
      </c>
      <c r="D17" s="87">
        <f>((1+D8)/(1+D9))-1</f>
        <v>3.3009708737864019E-2</v>
      </c>
      <c r="E17" s="31"/>
    </row>
    <row r="18" spans="2:5" ht="13.5" thickBot="1" x14ac:dyDescent="0.25">
      <c r="B18" s="21"/>
      <c r="C18" s="22"/>
      <c r="D18" s="22"/>
      <c r="E18" s="23"/>
    </row>
  </sheetData>
  <phoneticPr fontId="0" type="noConversion"/>
  <pageMargins left="0.75" right="0.75" top="1" bottom="1" header="0.5" footer="0.5"/>
  <pageSetup orientation="portrait" horizont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112"/>
  <dimension ref="B1:H44"/>
  <sheetViews>
    <sheetView workbookViewId="0">
      <selection activeCell="C2" sqref="C2"/>
    </sheetView>
  </sheetViews>
  <sheetFormatPr defaultRowHeight="12.75" x14ac:dyDescent="0.2"/>
  <cols>
    <col min="2" max="2" width="3.140625" customWidth="1"/>
    <col min="3" max="3" width="22.5703125" customWidth="1"/>
    <col min="4" max="7" width="14.28515625" customWidth="1"/>
    <col min="8" max="8" width="3.140625" customWidth="1"/>
  </cols>
  <sheetData>
    <row r="1" spans="2:7" ht="18" x14ac:dyDescent="0.25">
      <c r="C1" s="1" t="s">
        <v>159</v>
      </c>
      <c r="D1" s="1"/>
    </row>
    <row r="2" spans="2:7" ht="15" x14ac:dyDescent="0.2">
      <c r="C2" s="2" t="s">
        <v>9</v>
      </c>
      <c r="D2" s="2"/>
    </row>
    <row r="4" spans="2:7" ht="15" x14ac:dyDescent="0.2">
      <c r="C4" s="3" t="s">
        <v>1</v>
      </c>
      <c r="D4" s="3"/>
      <c r="E4" s="2"/>
      <c r="F4" s="2"/>
      <c r="G4" s="2"/>
    </row>
    <row r="5" spans="2:7" ht="15.75" thickBot="1" x14ac:dyDescent="0.25">
      <c r="C5" s="25"/>
      <c r="D5" s="25"/>
      <c r="E5" s="26"/>
      <c r="F5" s="2"/>
      <c r="G5" s="2"/>
    </row>
    <row r="6" spans="2:7" ht="15" x14ac:dyDescent="0.2">
      <c r="B6" s="4"/>
      <c r="C6" s="27"/>
      <c r="D6" s="27"/>
      <c r="E6" s="28"/>
      <c r="F6" s="6"/>
      <c r="G6" s="44"/>
    </row>
    <row r="7" spans="2:7" ht="15" x14ac:dyDescent="0.2">
      <c r="B7" s="7"/>
      <c r="C7" s="103" t="s">
        <v>53</v>
      </c>
      <c r="D7" s="103" t="s">
        <v>54</v>
      </c>
      <c r="E7" s="104" t="s">
        <v>55</v>
      </c>
      <c r="F7" s="34"/>
      <c r="G7" s="45"/>
    </row>
    <row r="8" spans="2:7" ht="15" x14ac:dyDescent="0.2">
      <c r="B8" s="7"/>
      <c r="C8" s="5">
        <v>1</v>
      </c>
      <c r="D8" s="100">
        <v>0.09</v>
      </c>
      <c r="E8" s="100">
        <v>0.12</v>
      </c>
      <c r="F8" s="34"/>
      <c r="G8" s="45"/>
    </row>
    <row r="9" spans="2:7" ht="15" x14ac:dyDescent="0.2">
      <c r="B9" s="7"/>
      <c r="C9" s="5">
        <v>2</v>
      </c>
      <c r="D9" s="100">
        <v>0.21</v>
      </c>
      <c r="E9" s="100">
        <v>0.27</v>
      </c>
      <c r="F9" s="34"/>
      <c r="G9" s="45"/>
    </row>
    <row r="10" spans="2:7" ht="15" x14ac:dyDescent="0.2">
      <c r="B10" s="7"/>
      <c r="C10" s="5">
        <v>3</v>
      </c>
      <c r="D10" s="100">
        <v>-0.27</v>
      </c>
      <c r="E10" s="100">
        <v>-0.32</v>
      </c>
      <c r="F10" s="34"/>
      <c r="G10" s="45"/>
    </row>
    <row r="11" spans="2:7" ht="15" x14ac:dyDescent="0.2">
      <c r="B11" s="7"/>
      <c r="C11" s="5">
        <v>4</v>
      </c>
      <c r="D11" s="100">
        <v>0.15</v>
      </c>
      <c r="E11" s="100">
        <v>0.14000000000000001</v>
      </c>
      <c r="F11" s="34"/>
      <c r="G11" s="45"/>
    </row>
    <row r="12" spans="2:7" ht="15" x14ac:dyDescent="0.2">
      <c r="B12" s="7"/>
      <c r="C12" s="5">
        <v>5</v>
      </c>
      <c r="D12" s="100">
        <v>0.23</v>
      </c>
      <c r="E12" s="100">
        <v>0.36</v>
      </c>
      <c r="F12" s="34"/>
      <c r="G12" s="45"/>
    </row>
    <row r="13" spans="2:7" ht="15.75" thickBot="1" x14ac:dyDescent="0.25">
      <c r="B13" s="9"/>
      <c r="C13" s="10"/>
      <c r="D13" s="10"/>
      <c r="E13" s="10"/>
      <c r="F13" s="11"/>
      <c r="G13" s="44"/>
    </row>
    <row r="14" spans="2:7" ht="15" x14ac:dyDescent="0.2">
      <c r="C14" s="2"/>
      <c r="D14" s="2"/>
      <c r="E14" s="2"/>
      <c r="F14" s="2"/>
      <c r="G14" s="2"/>
    </row>
    <row r="15" spans="2:7" ht="15" x14ac:dyDescent="0.2">
      <c r="C15" s="3" t="s">
        <v>2</v>
      </c>
      <c r="D15" s="3"/>
      <c r="E15" s="2"/>
      <c r="F15" s="2"/>
      <c r="G15" s="2"/>
    </row>
    <row r="16" spans="2:7" ht="15.75" thickBot="1" x14ac:dyDescent="0.25">
      <c r="C16" s="25"/>
      <c r="D16" s="25"/>
      <c r="E16" s="2"/>
      <c r="F16" s="2"/>
      <c r="G16" s="2"/>
    </row>
    <row r="17" spans="2:8" ht="15" x14ac:dyDescent="0.2">
      <c r="B17" s="12"/>
      <c r="C17" s="14"/>
      <c r="D17" s="14"/>
      <c r="E17" s="35"/>
      <c r="F17" s="35"/>
      <c r="G17" s="40"/>
      <c r="H17" s="30"/>
    </row>
    <row r="18" spans="2:8" ht="30" x14ac:dyDescent="0.2">
      <c r="B18" s="15"/>
      <c r="C18" s="105" t="s">
        <v>54</v>
      </c>
      <c r="D18" s="106" t="s">
        <v>56</v>
      </c>
      <c r="E18" s="48" t="s">
        <v>57</v>
      </c>
      <c r="F18" s="107" t="s">
        <v>58</v>
      </c>
      <c r="G18" s="47" t="s">
        <v>59</v>
      </c>
      <c r="H18" s="31"/>
    </row>
    <row r="19" spans="2:8" ht="15" x14ac:dyDescent="0.2">
      <c r="B19" s="15"/>
      <c r="C19" s="13">
        <v>1</v>
      </c>
      <c r="D19" s="197">
        <f>D8</f>
        <v>0.09</v>
      </c>
      <c r="E19" s="68">
        <f>$D$25</f>
        <v>8.199999999999999E-2</v>
      </c>
      <c r="F19" s="68">
        <f>D19-E19</f>
        <v>8.0000000000000071E-3</v>
      </c>
      <c r="G19" s="108">
        <f>F19*F19</f>
        <v>6.4000000000000119E-5</v>
      </c>
      <c r="H19" s="31"/>
    </row>
    <row r="20" spans="2:8" ht="15" x14ac:dyDescent="0.2">
      <c r="B20" s="15"/>
      <c r="C20" s="13">
        <v>2</v>
      </c>
      <c r="D20" s="197">
        <f>D9</f>
        <v>0.21</v>
      </c>
      <c r="E20" s="68">
        <f>$D$25</f>
        <v>8.199999999999999E-2</v>
      </c>
      <c r="F20" s="68">
        <f>D20-E20</f>
        <v>0.128</v>
      </c>
      <c r="G20" s="108">
        <f>F20*F20</f>
        <v>1.6383999999999999E-2</v>
      </c>
      <c r="H20" s="31"/>
    </row>
    <row r="21" spans="2:8" ht="15" x14ac:dyDescent="0.2">
      <c r="B21" s="15"/>
      <c r="C21" s="13">
        <v>3</v>
      </c>
      <c r="D21" s="197">
        <f>D10</f>
        <v>-0.27</v>
      </c>
      <c r="E21" s="68">
        <f>$D$25</f>
        <v>8.199999999999999E-2</v>
      </c>
      <c r="F21" s="68">
        <f>D21-E21</f>
        <v>-0.35199999999999998</v>
      </c>
      <c r="G21" s="108">
        <f>F21*F21</f>
        <v>0.12390399999999999</v>
      </c>
      <c r="H21" s="31"/>
    </row>
    <row r="22" spans="2:8" ht="15" x14ac:dyDescent="0.2">
      <c r="B22" s="15"/>
      <c r="C22" s="13">
        <v>4</v>
      </c>
      <c r="D22" s="197">
        <f>D11</f>
        <v>0.15</v>
      </c>
      <c r="E22" s="68">
        <f>$D$25</f>
        <v>8.199999999999999E-2</v>
      </c>
      <c r="F22" s="68">
        <f>D22-E22</f>
        <v>6.8000000000000005E-2</v>
      </c>
      <c r="G22" s="108">
        <f>F22*F22</f>
        <v>4.6240000000000005E-3</v>
      </c>
      <c r="H22" s="31"/>
    </row>
    <row r="23" spans="2:8" ht="15" x14ac:dyDescent="0.2">
      <c r="B23" s="15"/>
      <c r="C23" s="13">
        <v>5</v>
      </c>
      <c r="D23" s="198">
        <f>D12</f>
        <v>0.23</v>
      </c>
      <c r="E23" s="68">
        <f>$D$25</f>
        <v>8.199999999999999E-2</v>
      </c>
      <c r="F23" s="68">
        <f>D23-E23</f>
        <v>0.14800000000000002</v>
      </c>
      <c r="G23" s="109">
        <f>F23*F23</f>
        <v>2.1904000000000007E-2</v>
      </c>
      <c r="H23" s="31"/>
    </row>
    <row r="24" spans="2:8" ht="15" x14ac:dyDescent="0.2">
      <c r="B24" s="15"/>
      <c r="C24" s="20" t="s">
        <v>15</v>
      </c>
      <c r="D24" s="68">
        <f>D19+D20+D21+D22+D23</f>
        <v>0.41</v>
      </c>
      <c r="E24" s="68"/>
      <c r="F24" s="68"/>
      <c r="G24" s="108">
        <f>G19+G20+G21+G22+G23</f>
        <v>0.16687999999999997</v>
      </c>
      <c r="H24" s="31"/>
    </row>
    <row r="25" spans="2:8" ht="15.75" x14ac:dyDescent="0.25">
      <c r="B25" s="15"/>
      <c r="C25" s="20" t="s">
        <v>60</v>
      </c>
      <c r="D25" s="111">
        <f>D24/5</f>
        <v>8.199999999999999E-2</v>
      </c>
      <c r="E25" s="68"/>
      <c r="F25" s="68"/>
      <c r="G25" s="108"/>
      <c r="H25" s="31"/>
    </row>
    <row r="26" spans="2:8" ht="15" x14ac:dyDescent="0.2">
      <c r="B26" s="15"/>
      <c r="C26" s="13"/>
      <c r="D26" s="13"/>
      <c r="E26" s="36"/>
      <c r="F26" s="36"/>
      <c r="G26" s="41"/>
      <c r="H26" s="31"/>
    </row>
    <row r="27" spans="2:8" ht="15.75" x14ac:dyDescent="0.25">
      <c r="B27" s="15"/>
      <c r="C27" s="20" t="s">
        <v>155</v>
      </c>
      <c r="D27" s="112">
        <f>G24/4</f>
        <v>4.1719999999999993E-2</v>
      </c>
      <c r="E27" s="36"/>
      <c r="F27" s="36"/>
      <c r="G27" s="41"/>
      <c r="H27" s="31"/>
    </row>
    <row r="28" spans="2:8" ht="15" x14ac:dyDescent="0.2">
      <c r="B28" s="15"/>
      <c r="C28" s="20"/>
      <c r="D28" s="13"/>
      <c r="E28" s="36"/>
      <c r="F28" s="36"/>
      <c r="G28" s="41"/>
      <c r="H28" s="31"/>
    </row>
    <row r="29" spans="2:8" ht="15.75" x14ac:dyDescent="0.25">
      <c r="B29" s="15"/>
      <c r="C29" s="20" t="s">
        <v>156</v>
      </c>
      <c r="D29" s="87">
        <f>SQRT(D27)</f>
        <v>0.20425474290698856</v>
      </c>
      <c r="E29" s="36"/>
      <c r="F29" s="36"/>
      <c r="G29" s="41"/>
      <c r="H29" s="31"/>
    </row>
    <row r="30" spans="2:8" ht="15" x14ac:dyDescent="0.2">
      <c r="B30" s="15"/>
      <c r="C30" s="13"/>
      <c r="D30" s="13"/>
      <c r="E30" s="36"/>
      <c r="F30" s="36"/>
      <c r="G30" s="41"/>
      <c r="H30" s="31"/>
    </row>
    <row r="31" spans="2:8" ht="15" x14ac:dyDescent="0.2">
      <c r="B31" s="15"/>
      <c r="C31" s="13"/>
      <c r="D31" s="13"/>
      <c r="E31" s="36"/>
      <c r="F31" s="36"/>
      <c r="G31" s="41"/>
      <c r="H31" s="31"/>
    </row>
    <row r="32" spans="2:8" ht="30" x14ac:dyDescent="0.2">
      <c r="B32" s="15"/>
      <c r="C32" s="105" t="s">
        <v>54</v>
      </c>
      <c r="D32" s="106" t="s">
        <v>56</v>
      </c>
      <c r="E32" s="48" t="s">
        <v>57</v>
      </c>
      <c r="F32" s="107" t="s">
        <v>58</v>
      </c>
      <c r="G32" s="47" t="s">
        <v>59</v>
      </c>
      <c r="H32" s="31"/>
    </row>
    <row r="33" spans="2:8" ht="15" x14ac:dyDescent="0.2">
      <c r="B33" s="15"/>
      <c r="C33" s="13">
        <v>1</v>
      </c>
      <c r="D33" s="197">
        <f>E8</f>
        <v>0.12</v>
      </c>
      <c r="E33" s="68">
        <f>$D$39</f>
        <v>0.11400000000000002</v>
      </c>
      <c r="F33" s="68">
        <f>D33-E33</f>
        <v>5.9999999999999776E-3</v>
      </c>
      <c r="G33" s="108">
        <f>F33*F33</f>
        <v>3.599999999999973E-5</v>
      </c>
      <c r="H33" s="31"/>
    </row>
    <row r="34" spans="2:8" ht="15" x14ac:dyDescent="0.2">
      <c r="B34" s="15"/>
      <c r="C34" s="13">
        <v>2</v>
      </c>
      <c r="D34" s="197">
        <f>E9</f>
        <v>0.27</v>
      </c>
      <c r="E34" s="68">
        <f>$D$39</f>
        <v>0.11400000000000002</v>
      </c>
      <c r="F34" s="68">
        <f>D34-E34</f>
        <v>0.156</v>
      </c>
      <c r="G34" s="108">
        <f>F34*F34</f>
        <v>2.4336E-2</v>
      </c>
      <c r="H34" s="31"/>
    </row>
    <row r="35" spans="2:8" ht="15" x14ac:dyDescent="0.2">
      <c r="B35" s="15"/>
      <c r="C35" s="13">
        <v>3</v>
      </c>
      <c r="D35" s="197">
        <f>E10</f>
        <v>-0.32</v>
      </c>
      <c r="E35" s="68">
        <f>$D$39</f>
        <v>0.11400000000000002</v>
      </c>
      <c r="F35" s="68">
        <f>D35-E35</f>
        <v>-0.43400000000000005</v>
      </c>
      <c r="G35" s="108">
        <f>F35*F35</f>
        <v>0.18835600000000005</v>
      </c>
      <c r="H35" s="31"/>
    </row>
    <row r="36" spans="2:8" ht="15" x14ac:dyDescent="0.2">
      <c r="B36" s="15"/>
      <c r="C36" s="13">
        <v>4</v>
      </c>
      <c r="D36" s="197">
        <f>E11</f>
        <v>0.14000000000000001</v>
      </c>
      <c r="E36" s="68">
        <f>$D$39</f>
        <v>0.11400000000000002</v>
      </c>
      <c r="F36" s="68">
        <f>D36-E36</f>
        <v>2.5999999999999995E-2</v>
      </c>
      <c r="G36" s="108">
        <f>F36*F36</f>
        <v>6.7599999999999973E-4</v>
      </c>
      <c r="H36" s="31"/>
    </row>
    <row r="37" spans="2:8" ht="15" x14ac:dyDescent="0.2">
      <c r="B37" s="15"/>
      <c r="C37" s="13">
        <v>5</v>
      </c>
      <c r="D37" s="198">
        <f>E12</f>
        <v>0.36</v>
      </c>
      <c r="E37" s="68">
        <f>$D$39</f>
        <v>0.11400000000000002</v>
      </c>
      <c r="F37" s="68">
        <f>D37-E37</f>
        <v>0.24599999999999997</v>
      </c>
      <c r="G37" s="109">
        <f>F37*F37</f>
        <v>6.0515999999999986E-2</v>
      </c>
      <c r="H37" s="31"/>
    </row>
    <row r="38" spans="2:8" ht="15" x14ac:dyDescent="0.2">
      <c r="B38" s="15"/>
      <c r="C38" s="20" t="s">
        <v>15</v>
      </c>
      <c r="D38" s="68">
        <f>D33+D34+D35+D36+D37</f>
        <v>0.57000000000000006</v>
      </c>
      <c r="E38" s="68"/>
      <c r="F38" s="68"/>
      <c r="G38" s="108">
        <f>G33+G34+G35+G36+G37</f>
        <v>0.27392000000000005</v>
      </c>
      <c r="H38" s="31"/>
    </row>
    <row r="39" spans="2:8" ht="15.75" x14ac:dyDescent="0.25">
      <c r="B39" s="15"/>
      <c r="C39" s="20" t="s">
        <v>60</v>
      </c>
      <c r="D39" s="111">
        <f>D38/5</f>
        <v>0.11400000000000002</v>
      </c>
      <c r="E39" s="68"/>
      <c r="F39" s="68"/>
      <c r="G39" s="108"/>
      <c r="H39" s="31"/>
    </row>
    <row r="40" spans="2:8" ht="15" x14ac:dyDescent="0.2">
      <c r="B40" s="15"/>
      <c r="C40" s="13"/>
      <c r="D40" s="13"/>
      <c r="E40" s="36"/>
      <c r="F40" s="36"/>
      <c r="G40" s="41"/>
      <c r="H40" s="31"/>
    </row>
    <row r="41" spans="2:8" ht="15.75" x14ac:dyDescent="0.25">
      <c r="B41" s="15"/>
      <c r="C41" s="20" t="s">
        <v>155</v>
      </c>
      <c r="D41" s="112">
        <f>G38/4</f>
        <v>6.8480000000000013E-2</v>
      </c>
      <c r="E41" s="36"/>
      <c r="F41" s="36"/>
      <c r="G41" s="41"/>
      <c r="H41" s="31"/>
    </row>
    <row r="42" spans="2:8" ht="15" x14ac:dyDescent="0.2">
      <c r="B42" s="15"/>
      <c r="C42" s="20"/>
      <c r="D42" s="13"/>
      <c r="E42" s="36"/>
      <c r="F42" s="36"/>
      <c r="G42" s="41"/>
      <c r="H42" s="31"/>
    </row>
    <row r="43" spans="2:8" ht="15.75" x14ac:dyDescent="0.25">
      <c r="B43" s="15"/>
      <c r="C43" s="20" t="s">
        <v>156</v>
      </c>
      <c r="D43" s="87">
        <f>SQRT(D41)</f>
        <v>0.26168683574073803</v>
      </c>
      <c r="E43" s="36"/>
      <c r="F43" s="36"/>
      <c r="G43" s="41"/>
      <c r="H43" s="31"/>
    </row>
    <row r="44" spans="2:8" ht="15.75" thickBot="1" x14ac:dyDescent="0.25">
      <c r="B44" s="21"/>
      <c r="C44" s="42"/>
      <c r="D44" s="42"/>
      <c r="E44" s="52"/>
      <c r="F44" s="53"/>
      <c r="G44" s="54"/>
      <c r="H44" s="23"/>
    </row>
  </sheetData>
  <phoneticPr fontId="0" type="noConversion"/>
  <pageMargins left="0.75" right="0.75" top="1" bottom="1" header="0.5" footer="0.5"/>
  <pageSetup orientation="portrait" horizont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119"/>
  <dimension ref="B1:H63"/>
  <sheetViews>
    <sheetView zoomScaleNormal="100" workbookViewId="0">
      <selection activeCell="C2" sqref="C2"/>
    </sheetView>
  </sheetViews>
  <sheetFormatPr defaultRowHeight="12.75" x14ac:dyDescent="0.2"/>
  <cols>
    <col min="2" max="2" width="3.140625" customWidth="1"/>
    <col min="3" max="3" width="22.5703125" customWidth="1"/>
    <col min="4" max="7" width="14.28515625" customWidth="1"/>
    <col min="8" max="8" width="3.140625" customWidth="1"/>
  </cols>
  <sheetData>
    <row r="1" spans="2:7" ht="18" x14ac:dyDescent="0.25">
      <c r="C1" s="1" t="s">
        <v>159</v>
      </c>
      <c r="D1" s="1"/>
    </row>
    <row r="2" spans="2:7" ht="15" x14ac:dyDescent="0.2">
      <c r="C2" s="2" t="s">
        <v>10</v>
      </c>
      <c r="D2" s="2"/>
    </row>
    <row r="4" spans="2:7" ht="15" x14ac:dyDescent="0.2">
      <c r="C4" s="3" t="s">
        <v>1</v>
      </c>
      <c r="D4" s="3"/>
      <c r="E4" s="2"/>
      <c r="F4" s="2"/>
      <c r="G4" s="2"/>
    </row>
    <row r="5" spans="2:7" ht="15.75" thickBot="1" x14ac:dyDescent="0.25">
      <c r="C5" s="25"/>
      <c r="D5" s="25"/>
      <c r="E5" s="26"/>
      <c r="F5" s="2"/>
      <c r="G5" s="2"/>
    </row>
    <row r="6" spans="2:7" ht="15" x14ac:dyDescent="0.2">
      <c r="B6" s="4"/>
      <c r="C6" s="27"/>
      <c r="D6" s="27"/>
      <c r="E6" s="28"/>
      <c r="F6" s="60"/>
    </row>
    <row r="7" spans="2:7" ht="30" x14ac:dyDescent="0.2">
      <c r="B7" s="7"/>
      <c r="C7" s="103" t="s">
        <v>53</v>
      </c>
      <c r="D7" s="134" t="s">
        <v>96</v>
      </c>
      <c r="E7" s="103" t="s">
        <v>82</v>
      </c>
      <c r="F7" s="61"/>
    </row>
    <row r="8" spans="2:7" ht="15" x14ac:dyDescent="0.2">
      <c r="B8" s="7"/>
      <c r="C8" s="5">
        <v>1973</v>
      </c>
      <c r="D8" s="102">
        <v>-0.1469</v>
      </c>
      <c r="E8" s="102">
        <v>7.2900000000000006E-2</v>
      </c>
      <c r="F8" s="61"/>
    </row>
    <row r="9" spans="2:7" ht="15" x14ac:dyDescent="0.2">
      <c r="B9" s="7"/>
      <c r="C9" s="5">
        <v>1974</v>
      </c>
      <c r="D9" s="102">
        <v>-0.26469999999999999</v>
      </c>
      <c r="E9" s="102">
        <v>7.9899999999999999E-2</v>
      </c>
      <c r="F9" s="61"/>
    </row>
    <row r="10" spans="2:7" ht="15" x14ac:dyDescent="0.2">
      <c r="B10" s="7"/>
      <c r="C10" s="5">
        <v>1975</v>
      </c>
      <c r="D10" s="102">
        <v>0.37230000000000002</v>
      </c>
      <c r="E10" s="102">
        <v>5.8700000000000002E-2</v>
      </c>
      <c r="F10" s="61"/>
    </row>
    <row r="11" spans="2:7" ht="15" x14ac:dyDescent="0.2">
      <c r="B11" s="7"/>
      <c r="C11" s="5">
        <v>1976</v>
      </c>
      <c r="D11" s="102">
        <v>0.23930000000000001</v>
      </c>
      <c r="E11" s="102">
        <v>5.0700000000000002E-2</v>
      </c>
      <c r="F11" s="61"/>
    </row>
    <row r="12" spans="2:7" ht="15" x14ac:dyDescent="0.2">
      <c r="B12" s="7"/>
      <c r="C12" s="5">
        <v>1977</v>
      </c>
      <c r="D12" s="102">
        <v>-7.1599999999999997E-2</v>
      </c>
      <c r="E12" s="102">
        <v>5.45E-2</v>
      </c>
      <c r="F12" s="61"/>
    </row>
    <row r="13" spans="2:7" ht="15" x14ac:dyDescent="0.2">
      <c r="B13" s="7"/>
      <c r="C13" s="5">
        <v>1978</v>
      </c>
      <c r="D13" s="102">
        <v>6.5699999999999995E-2</v>
      </c>
      <c r="E13" s="102">
        <v>7.6399999999999996E-2</v>
      </c>
      <c r="F13" s="61"/>
    </row>
    <row r="14" spans="2:7" ht="15.75" thickBot="1" x14ac:dyDescent="0.25">
      <c r="B14" s="9"/>
      <c r="C14" s="10"/>
      <c r="D14" s="10"/>
      <c r="E14" s="10"/>
      <c r="F14" s="122"/>
    </row>
    <row r="15" spans="2:7" ht="15" x14ac:dyDescent="0.2">
      <c r="C15" s="2"/>
      <c r="D15" s="2"/>
      <c r="E15" s="2"/>
      <c r="F15" s="2"/>
      <c r="G15" s="2"/>
    </row>
    <row r="16" spans="2:7" ht="15" x14ac:dyDescent="0.2">
      <c r="C16" s="3" t="s">
        <v>2</v>
      </c>
      <c r="D16" s="3"/>
      <c r="E16" s="2"/>
      <c r="F16" s="2"/>
      <c r="G16" s="2"/>
    </row>
    <row r="17" spans="2:8" ht="15.75" thickBot="1" x14ac:dyDescent="0.25">
      <c r="C17" s="25"/>
      <c r="D17" s="25"/>
      <c r="E17" s="2"/>
      <c r="F17" s="2"/>
      <c r="G17" s="2"/>
    </row>
    <row r="18" spans="2:8" ht="15" x14ac:dyDescent="0.2">
      <c r="B18" s="12"/>
      <c r="C18" s="14"/>
      <c r="D18" s="14"/>
      <c r="E18" s="35"/>
      <c r="F18" s="35"/>
      <c r="G18" s="51"/>
      <c r="H18" s="30"/>
    </row>
    <row r="19" spans="2:8" ht="15" x14ac:dyDescent="0.2">
      <c r="B19" s="15"/>
      <c r="C19" s="135" t="s">
        <v>97</v>
      </c>
      <c r="D19" s="106"/>
      <c r="E19" s="123"/>
      <c r="F19" s="48"/>
      <c r="G19" s="18"/>
      <c r="H19" s="31"/>
    </row>
    <row r="20" spans="2:8" ht="30" x14ac:dyDescent="0.2">
      <c r="B20" s="15"/>
      <c r="C20" s="126" t="s">
        <v>53</v>
      </c>
      <c r="D20" s="106" t="s">
        <v>56</v>
      </c>
      <c r="E20" s="48" t="s">
        <v>57</v>
      </c>
      <c r="F20" s="107" t="s">
        <v>58</v>
      </c>
      <c r="G20" s="47" t="s">
        <v>59</v>
      </c>
      <c r="H20" s="31"/>
    </row>
    <row r="21" spans="2:8" ht="15" x14ac:dyDescent="0.2">
      <c r="B21" s="15"/>
      <c r="C21" s="13">
        <v>1973</v>
      </c>
      <c r="D21" s="199">
        <f t="shared" ref="D21:D26" si="0">D8</f>
        <v>-0.1469</v>
      </c>
      <c r="E21" s="110">
        <f t="shared" ref="E21:E26" si="1">$D$28</f>
        <v>3.2350000000000011E-2</v>
      </c>
      <c r="F21" s="110">
        <f t="shared" ref="F21:F26" si="2">D21-E21</f>
        <v>-0.17925000000000002</v>
      </c>
      <c r="G21" s="108">
        <f t="shared" ref="G21:G26" si="3">F21*F21</f>
        <v>3.2130562500000008E-2</v>
      </c>
      <c r="H21" s="31"/>
    </row>
    <row r="22" spans="2:8" ht="15" x14ac:dyDescent="0.2">
      <c r="B22" s="15"/>
      <c r="C22" s="13">
        <v>1974</v>
      </c>
      <c r="D22" s="199">
        <f t="shared" si="0"/>
        <v>-0.26469999999999999</v>
      </c>
      <c r="E22" s="110">
        <f t="shared" si="1"/>
        <v>3.2350000000000011E-2</v>
      </c>
      <c r="F22" s="110">
        <f t="shared" si="2"/>
        <v>-0.29704999999999998</v>
      </c>
      <c r="G22" s="108">
        <f t="shared" si="3"/>
        <v>8.8238702499999988E-2</v>
      </c>
      <c r="H22" s="31"/>
    </row>
    <row r="23" spans="2:8" ht="15" x14ac:dyDescent="0.2">
      <c r="B23" s="15"/>
      <c r="C23" s="13">
        <v>1975</v>
      </c>
      <c r="D23" s="199">
        <f t="shared" si="0"/>
        <v>0.37230000000000002</v>
      </c>
      <c r="E23" s="110">
        <f t="shared" si="1"/>
        <v>3.2350000000000011E-2</v>
      </c>
      <c r="F23" s="110">
        <f t="shared" si="2"/>
        <v>0.33995000000000003</v>
      </c>
      <c r="G23" s="108">
        <f t="shared" si="3"/>
        <v>0.11556600250000001</v>
      </c>
      <c r="H23" s="31"/>
    </row>
    <row r="24" spans="2:8" ht="15" x14ac:dyDescent="0.2">
      <c r="B24" s="15"/>
      <c r="C24" s="13">
        <v>1976</v>
      </c>
      <c r="D24" s="199">
        <f t="shared" si="0"/>
        <v>0.23930000000000001</v>
      </c>
      <c r="E24" s="110">
        <f t="shared" si="1"/>
        <v>3.2350000000000011E-2</v>
      </c>
      <c r="F24" s="110">
        <f t="shared" si="2"/>
        <v>0.20695</v>
      </c>
      <c r="G24" s="108">
        <f t="shared" si="3"/>
        <v>4.2828302499999998E-2</v>
      </c>
      <c r="H24" s="31"/>
    </row>
    <row r="25" spans="2:8" ht="15" x14ac:dyDescent="0.2">
      <c r="B25" s="15"/>
      <c r="C25" s="13">
        <v>1977</v>
      </c>
      <c r="D25" s="199">
        <f t="shared" si="0"/>
        <v>-7.1599999999999997E-2</v>
      </c>
      <c r="E25" s="110">
        <f t="shared" si="1"/>
        <v>3.2350000000000011E-2</v>
      </c>
      <c r="F25" s="110">
        <f t="shared" si="2"/>
        <v>-0.10395000000000001</v>
      </c>
      <c r="G25" s="108">
        <f t="shared" si="3"/>
        <v>1.0805602500000002E-2</v>
      </c>
      <c r="H25" s="31"/>
    </row>
    <row r="26" spans="2:8" ht="15" x14ac:dyDescent="0.2">
      <c r="B26" s="15"/>
      <c r="C26" s="13">
        <v>1978</v>
      </c>
      <c r="D26" s="199">
        <f t="shared" si="0"/>
        <v>6.5699999999999995E-2</v>
      </c>
      <c r="E26" s="110">
        <f t="shared" si="1"/>
        <v>3.2350000000000011E-2</v>
      </c>
      <c r="F26" s="110">
        <f t="shared" si="2"/>
        <v>3.3349999999999984E-2</v>
      </c>
      <c r="G26" s="108">
        <f t="shared" si="3"/>
        <v>1.1122224999999988E-3</v>
      </c>
      <c r="H26" s="31"/>
    </row>
    <row r="27" spans="2:8" ht="15" x14ac:dyDescent="0.2">
      <c r="B27" s="15"/>
      <c r="C27" s="20" t="s">
        <v>15</v>
      </c>
      <c r="D27" s="110">
        <f>SUM(D21:D26)</f>
        <v>0.19410000000000005</v>
      </c>
      <c r="E27" s="68"/>
      <c r="F27" s="68"/>
      <c r="G27" s="108">
        <f>SUM(G21:G26)</f>
        <v>0.29068139500000001</v>
      </c>
      <c r="H27" s="31"/>
    </row>
    <row r="28" spans="2:8" ht="15.75" x14ac:dyDescent="0.25">
      <c r="B28" s="15"/>
      <c r="C28" s="20" t="s">
        <v>60</v>
      </c>
      <c r="D28" s="111">
        <f>D27/6</f>
        <v>3.2350000000000011E-2</v>
      </c>
      <c r="E28" s="68"/>
      <c r="F28" s="68"/>
      <c r="G28" s="108"/>
      <c r="H28" s="31"/>
    </row>
    <row r="29" spans="2:8" ht="15" x14ac:dyDescent="0.2">
      <c r="B29" s="15"/>
      <c r="C29" s="13"/>
      <c r="D29" s="13"/>
      <c r="E29" s="36"/>
      <c r="F29" s="36"/>
      <c r="G29" s="41"/>
      <c r="H29" s="31"/>
    </row>
    <row r="30" spans="2:8" ht="15" x14ac:dyDescent="0.2">
      <c r="B30" s="15"/>
      <c r="C30" s="20" t="s">
        <v>61</v>
      </c>
      <c r="D30" s="120">
        <f>G27/5</f>
        <v>5.8136278999999999E-2</v>
      </c>
      <c r="E30" s="36"/>
      <c r="F30" s="36"/>
      <c r="G30" s="41"/>
      <c r="H30" s="31"/>
    </row>
    <row r="31" spans="2:8" ht="15" x14ac:dyDescent="0.2">
      <c r="B31" s="15"/>
      <c r="C31" s="20"/>
      <c r="D31" s="13"/>
      <c r="E31" s="36"/>
      <c r="F31" s="36"/>
      <c r="G31" s="41"/>
      <c r="H31" s="31"/>
    </row>
    <row r="32" spans="2:8" ht="15.75" x14ac:dyDescent="0.25">
      <c r="B32" s="15"/>
      <c r="C32" s="20" t="s">
        <v>98</v>
      </c>
      <c r="D32" s="87">
        <f>SQRT(D30)</f>
        <v>0.24111465944649654</v>
      </c>
      <c r="E32" s="36"/>
      <c r="F32" s="36"/>
      <c r="G32" s="41"/>
      <c r="H32" s="31"/>
    </row>
    <row r="33" spans="2:8" ht="15" x14ac:dyDescent="0.2">
      <c r="B33" s="15"/>
      <c r="C33" s="20"/>
      <c r="D33" s="13"/>
      <c r="E33" s="36"/>
      <c r="F33" s="36"/>
      <c r="G33" s="41"/>
      <c r="H33" s="31"/>
    </row>
    <row r="34" spans="2:8" ht="15" x14ac:dyDescent="0.2">
      <c r="B34" s="15"/>
      <c r="C34" s="135" t="s">
        <v>99</v>
      </c>
      <c r="D34" s="106"/>
      <c r="E34" s="123"/>
      <c r="F34" s="48"/>
      <c r="G34" s="18"/>
      <c r="H34" s="31"/>
    </row>
    <row r="35" spans="2:8" ht="30" x14ac:dyDescent="0.2">
      <c r="B35" s="15"/>
      <c r="C35" s="126" t="s">
        <v>53</v>
      </c>
      <c r="D35" s="106" t="s">
        <v>56</v>
      </c>
      <c r="E35" s="48" t="s">
        <v>57</v>
      </c>
      <c r="F35" s="107" t="s">
        <v>58</v>
      </c>
      <c r="G35" s="47" t="s">
        <v>59</v>
      </c>
      <c r="H35" s="31"/>
    </row>
    <row r="36" spans="2:8" ht="15" x14ac:dyDescent="0.2">
      <c r="B36" s="15"/>
      <c r="C36" s="13">
        <v>1973</v>
      </c>
      <c r="D36" s="199">
        <f t="shared" ref="D36:D41" si="4">E8</f>
        <v>7.2900000000000006E-2</v>
      </c>
      <c r="E36" s="110">
        <f t="shared" ref="E36:E41" si="5">$D$43</f>
        <v>6.5516666666666667E-2</v>
      </c>
      <c r="F36" s="110">
        <f t="shared" ref="F36:F41" si="6">D36-E36</f>
        <v>7.383333333333339E-3</v>
      </c>
      <c r="G36" s="108">
        <f t="shared" ref="G36:G41" si="7">F36*F36</f>
        <v>5.4513611111111196E-5</v>
      </c>
      <c r="H36" s="31"/>
    </row>
    <row r="37" spans="2:8" ht="15" x14ac:dyDescent="0.2">
      <c r="B37" s="15"/>
      <c r="C37" s="13">
        <v>1974</v>
      </c>
      <c r="D37" s="199">
        <f t="shared" si="4"/>
        <v>7.9899999999999999E-2</v>
      </c>
      <c r="E37" s="110">
        <f t="shared" si="5"/>
        <v>6.5516666666666667E-2</v>
      </c>
      <c r="F37" s="110">
        <f t="shared" si="6"/>
        <v>1.4383333333333331E-2</v>
      </c>
      <c r="G37" s="108">
        <f t="shared" si="7"/>
        <v>2.0688027777777772E-4</v>
      </c>
      <c r="H37" s="31"/>
    </row>
    <row r="38" spans="2:8" ht="15" x14ac:dyDescent="0.2">
      <c r="B38" s="15"/>
      <c r="C38" s="13">
        <v>1975</v>
      </c>
      <c r="D38" s="199">
        <f t="shared" si="4"/>
        <v>5.8700000000000002E-2</v>
      </c>
      <c r="E38" s="110">
        <f t="shared" si="5"/>
        <v>6.5516666666666667E-2</v>
      </c>
      <c r="F38" s="110">
        <f t="shared" si="6"/>
        <v>-6.8166666666666653E-3</v>
      </c>
      <c r="G38" s="108">
        <f t="shared" si="7"/>
        <v>4.6466944444444429E-5</v>
      </c>
      <c r="H38" s="31"/>
    </row>
    <row r="39" spans="2:8" ht="15" x14ac:dyDescent="0.2">
      <c r="B39" s="15"/>
      <c r="C39" s="13">
        <v>1976</v>
      </c>
      <c r="D39" s="199">
        <f t="shared" si="4"/>
        <v>5.0700000000000002E-2</v>
      </c>
      <c r="E39" s="110">
        <f t="shared" si="5"/>
        <v>6.5516666666666667E-2</v>
      </c>
      <c r="F39" s="110">
        <f t="shared" si="6"/>
        <v>-1.4816666666666665E-2</v>
      </c>
      <c r="G39" s="108">
        <f t="shared" si="7"/>
        <v>2.1953361111111107E-4</v>
      </c>
      <c r="H39" s="31"/>
    </row>
    <row r="40" spans="2:8" ht="15" x14ac:dyDescent="0.2">
      <c r="B40" s="15"/>
      <c r="C40" s="13">
        <v>1977</v>
      </c>
      <c r="D40" s="199">
        <f t="shared" si="4"/>
        <v>5.45E-2</v>
      </c>
      <c r="E40" s="110">
        <f t="shared" si="5"/>
        <v>6.5516666666666667E-2</v>
      </c>
      <c r="F40" s="110">
        <f t="shared" si="6"/>
        <v>-1.1016666666666668E-2</v>
      </c>
      <c r="G40" s="108">
        <f t="shared" si="7"/>
        <v>1.2136694444444446E-4</v>
      </c>
      <c r="H40" s="31"/>
    </row>
    <row r="41" spans="2:8" ht="15" x14ac:dyDescent="0.2">
      <c r="B41" s="15"/>
      <c r="C41" s="13">
        <v>1978</v>
      </c>
      <c r="D41" s="199">
        <f t="shared" si="4"/>
        <v>7.6399999999999996E-2</v>
      </c>
      <c r="E41" s="110">
        <f t="shared" si="5"/>
        <v>6.5516666666666667E-2</v>
      </c>
      <c r="F41" s="110">
        <f t="shared" si="6"/>
        <v>1.0883333333333328E-2</v>
      </c>
      <c r="G41" s="108">
        <f t="shared" si="7"/>
        <v>1.1844694444444433E-4</v>
      </c>
      <c r="H41" s="31"/>
    </row>
    <row r="42" spans="2:8" ht="15" x14ac:dyDescent="0.2">
      <c r="B42" s="15"/>
      <c r="C42" s="20" t="s">
        <v>15</v>
      </c>
      <c r="D42" s="110">
        <f>SUM(D36:D41)</f>
        <v>0.3931</v>
      </c>
      <c r="E42" s="68"/>
      <c r="F42" s="68"/>
      <c r="G42" s="108">
        <f>SUM(G36:G41)</f>
        <v>7.6720833333333318E-4</v>
      </c>
      <c r="H42" s="31"/>
    </row>
    <row r="43" spans="2:8" ht="15.75" x14ac:dyDescent="0.25">
      <c r="B43" s="15"/>
      <c r="C43" s="20" t="s">
        <v>60</v>
      </c>
      <c r="D43" s="111">
        <f>D42/6</f>
        <v>6.5516666666666667E-2</v>
      </c>
      <c r="E43" s="68"/>
      <c r="F43" s="68"/>
      <c r="G43" s="108"/>
      <c r="H43" s="31"/>
    </row>
    <row r="44" spans="2:8" ht="15" x14ac:dyDescent="0.2">
      <c r="B44" s="15"/>
      <c r="C44" s="13"/>
      <c r="D44" s="13"/>
      <c r="E44" s="36"/>
      <c r="F44" s="36"/>
      <c r="G44" s="41"/>
      <c r="H44" s="31"/>
    </row>
    <row r="45" spans="2:8" ht="15" x14ac:dyDescent="0.2">
      <c r="B45" s="15"/>
      <c r="C45" s="20" t="s">
        <v>61</v>
      </c>
      <c r="D45" s="120">
        <f>G42/5</f>
        <v>1.5344166666666662E-4</v>
      </c>
      <c r="E45" s="36"/>
      <c r="F45" s="36"/>
      <c r="G45" s="41"/>
      <c r="H45" s="31"/>
    </row>
    <row r="46" spans="2:8" ht="15" x14ac:dyDescent="0.2">
      <c r="B46" s="15"/>
      <c r="C46" s="20"/>
      <c r="D46" s="13"/>
      <c r="E46" s="36"/>
      <c r="F46" s="36"/>
      <c r="G46" s="41"/>
      <c r="H46" s="31"/>
    </row>
    <row r="47" spans="2:8" ht="15.75" x14ac:dyDescent="0.25">
      <c r="B47" s="15"/>
      <c r="C47" s="20" t="s">
        <v>98</v>
      </c>
      <c r="D47" s="87">
        <f>SQRT(D45)</f>
        <v>1.2387157327920988E-2</v>
      </c>
      <c r="E47" s="36"/>
      <c r="F47" s="36"/>
      <c r="G47" s="41"/>
      <c r="H47" s="31"/>
    </row>
    <row r="48" spans="2:8" ht="15" x14ac:dyDescent="0.2">
      <c r="B48" s="15"/>
      <c r="C48" s="20"/>
      <c r="D48" s="13"/>
      <c r="E48" s="36"/>
      <c r="F48" s="36"/>
      <c r="G48" s="41"/>
      <c r="H48" s="31"/>
    </row>
    <row r="49" spans="2:8" ht="15" x14ac:dyDescent="0.2">
      <c r="B49" s="15"/>
      <c r="C49" s="135" t="s">
        <v>100</v>
      </c>
      <c r="D49" s="106"/>
      <c r="E49" s="123"/>
      <c r="F49" s="48"/>
      <c r="G49" s="18"/>
      <c r="H49" s="31"/>
    </row>
    <row r="50" spans="2:8" ht="30" x14ac:dyDescent="0.2">
      <c r="B50" s="15"/>
      <c r="C50" s="126" t="s">
        <v>53</v>
      </c>
      <c r="D50" s="106" t="s">
        <v>56</v>
      </c>
      <c r="E50" s="48" t="s">
        <v>57</v>
      </c>
      <c r="F50" s="107" t="s">
        <v>58</v>
      </c>
      <c r="G50" s="47" t="s">
        <v>59</v>
      </c>
      <c r="H50" s="31"/>
    </row>
    <row r="51" spans="2:8" ht="15" x14ac:dyDescent="0.2">
      <c r="B51" s="15"/>
      <c r="C51" s="13">
        <v>1973</v>
      </c>
      <c r="D51" s="110">
        <f t="shared" ref="D51:D56" si="8">D8-E8</f>
        <v>-0.2198</v>
      </c>
      <c r="E51" s="110">
        <f t="shared" ref="E51:E56" si="9">$D$58</f>
        <v>-3.3166666666666671E-2</v>
      </c>
      <c r="F51" s="110">
        <f t="shared" ref="F51:F56" si="10">D51-E51</f>
        <v>-0.18663333333333332</v>
      </c>
      <c r="G51" s="108">
        <f t="shared" ref="G51:G56" si="11">F51*F51</f>
        <v>3.4832001111111108E-2</v>
      </c>
      <c r="H51" s="31"/>
    </row>
    <row r="52" spans="2:8" ht="15" x14ac:dyDescent="0.2">
      <c r="B52" s="15"/>
      <c r="C52" s="13">
        <v>1974</v>
      </c>
      <c r="D52" s="110">
        <f t="shared" si="8"/>
        <v>-0.34460000000000002</v>
      </c>
      <c r="E52" s="110">
        <f t="shared" si="9"/>
        <v>-3.3166666666666671E-2</v>
      </c>
      <c r="F52" s="110">
        <f t="shared" si="10"/>
        <v>-0.31143333333333334</v>
      </c>
      <c r="G52" s="108">
        <f t="shared" si="11"/>
        <v>9.6990721111111108E-2</v>
      </c>
      <c r="H52" s="31"/>
    </row>
    <row r="53" spans="2:8" ht="15" x14ac:dyDescent="0.2">
      <c r="B53" s="15"/>
      <c r="C53" s="13">
        <v>1975</v>
      </c>
      <c r="D53" s="110">
        <f t="shared" si="8"/>
        <v>0.31359999999999999</v>
      </c>
      <c r="E53" s="110">
        <f t="shared" si="9"/>
        <v>-3.3166666666666671E-2</v>
      </c>
      <c r="F53" s="110">
        <f t="shared" si="10"/>
        <v>0.34676666666666667</v>
      </c>
      <c r="G53" s="108">
        <f t="shared" si="11"/>
        <v>0.1202471211111111</v>
      </c>
      <c r="H53" s="31"/>
    </row>
    <row r="54" spans="2:8" ht="15" x14ac:dyDescent="0.2">
      <c r="B54" s="15"/>
      <c r="C54" s="13">
        <v>1976</v>
      </c>
      <c r="D54" s="110">
        <f t="shared" si="8"/>
        <v>0.18860000000000002</v>
      </c>
      <c r="E54" s="110">
        <f t="shared" si="9"/>
        <v>-3.3166666666666671E-2</v>
      </c>
      <c r="F54" s="110">
        <f t="shared" si="10"/>
        <v>0.2217666666666667</v>
      </c>
      <c r="G54" s="108">
        <f t="shared" si="11"/>
        <v>4.9180454444444459E-2</v>
      </c>
      <c r="H54" s="31"/>
    </row>
    <row r="55" spans="2:8" ht="15" x14ac:dyDescent="0.2">
      <c r="B55" s="15"/>
      <c r="C55" s="13">
        <v>1977</v>
      </c>
      <c r="D55" s="110">
        <f t="shared" si="8"/>
        <v>-0.12609999999999999</v>
      </c>
      <c r="E55" s="110">
        <f t="shared" si="9"/>
        <v>-3.3166666666666671E-2</v>
      </c>
      <c r="F55" s="110">
        <f t="shared" si="10"/>
        <v>-9.2933333333333312E-2</v>
      </c>
      <c r="G55" s="108">
        <f t="shared" si="11"/>
        <v>8.6366044444444404E-3</v>
      </c>
      <c r="H55" s="31"/>
    </row>
    <row r="56" spans="2:8" ht="15" x14ac:dyDescent="0.2">
      <c r="B56" s="15"/>
      <c r="C56" s="13">
        <v>1978</v>
      </c>
      <c r="D56" s="110">
        <f t="shared" si="8"/>
        <v>-1.0700000000000001E-2</v>
      </c>
      <c r="E56" s="110">
        <f t="shared" si="9"/>
        <v>-3.3166666666666671E-2</v>
      </c>
      <c r="F56" s="110">
        <f t="shared" si="10"/>
        <v>2.246666666666667E-2</v>
      </c>
      <c r="G56" s="108">
        <f t="shared" si="11"/>
        <v>5.047511111111112E-4</v>
      </c>
      <c r="H56" s="31"/>
    </row>
    <row r="57" spans="2:8" ht="15" x14ac:dyDescent="0.2">
      <c r="B57" s="15"/>
      <c r="C57" s="20" t="s">
        <v>15</v>
      </c>
      <c r="D57" s="110">
        <f>SUM(D51:D56)</f>
        <v>-0.19900000000000001</v>
      </c>
      <c r="E57" s="68"/>
      <c r="F57" s="68"/>
      <c r="G57" s="108">
        <f>SUM(G51:G56)</f>
        <v>0.31039165333333329</v>
      </c>
      <c r="H57" s="31"/>
    </row>
    <row r="58" spans="2:8" ht="15.75" x14ac:dyDescent="0.25">
      <c r="B58" s="15"/>
      <c r="C58" s="20" t="s">
        <v>60</v>
      </c>
      <c r="D58" s="111">
        <f>D57/6</f>
        <v>-3.3166666666666671E-2</v>
      </c>
      <c r="E58" s="68"/>
      <c r="F58" s="68"/>
      <c r="G58" s="108"/>
      <c r="H58" s="31"/>
    </row>
    <row r="59" spans="2:8" ht="15" x14ac:dyDescent="0.2">
      <c r="B59" s="15"/>
      <c r="C59" s="13"/>
      <c r="D59" s="13"/>
      <c r="E59" s="36"/>
      <c r="F59" s="36"/>
      <c r="G59" s="41"/>
      <c r="H59" s="31"/>
    </row>
    <row r="60" spans="2:8" ht="15" x14ac:dyDescent="0.2">
      <c r="B60" s="15"/>
      <c r="C60" s="20" t="s">
        <v>61</v>
      </c>
      <c r="D60" s="120">
        <f>G57/5</f>
        <v>6.207833066666666E-2</v>
      </c>
      <c r="E60" s="36"/>
      <c r="F60" s="36"/>
      <c r="G60" s="41"/>
      <c r="H60" s="31"/>
    </row>
    <row r="61" spans="2:8" ht="15" x14ac:dyDescent="0.2">
      <c r="B61" s="15"/>
      <c r="C61" s="20"/>
      <c r="D61" s="13"/>
      <c r="E61" s="36"/>
      <c r="F61" s="36"/>
      <c r="G61" s="41"/>
      <c r="H61" s="31"/>
    </row>
    <row r="62" spans="2:8" ht="15.75" x14ac:dyDescent="0.25">
      <c r="B62" s="15"/>
      <c r="C62" s="20" t="s">
        <v>98</v>
      </c>
      <c r="D62" s="87">
        <f>SQRT(D60)</f>
        <v>0.24915523407439519</v>
      </c>
      <c r="E62" s="36"/>
      <c r="F62" s="36"/>
      <c r="G62" s="41"/>
      <c r="H62" s="31"/>
    </row>
    <row r="63" spans="2:8" ht="16.5" thickBot="1" x14ac:dyDescent="0.3">
      <c r="B63" s="21"/>
      <c r="C63" s="136"/>
      <c r="D63" s="137"/>
      <c r="E63" s="138"/>
      <c r="F63" s="138"/>
      <c r="G63" s="55"/>
      <c r="H63" s="23"/>
    </row>
  </sheetData>
  <phoneticPr fontId="0" type="noConversion"/>
  <pageMargins left="0.75" right="0.75" top="1" bottom="1" header="0.5" footer="0.5"/>
  <pageSetup scale="85" orientation="portrait" horizontalDpi="300" r:id="rId1"/>
  <headerFooter alignWithMargins="0"/>
  <rowBreaks count="1" manualBreakCount="1">
    <brk id="16" max="16383" man="1"/>
  </rowBreaks>
  <colBreaks count="1" manualBreakCount="1">
    <brk id="7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114"/>
  <dimension ref="B1:H30"/>
  <sheetViews>
    <sheetView workbookViewId="0">
      <selection activeCell="C2" sqref="C2"/>
    </sheetView>
  </sheetViews>
  <sheetFormatPr defaultRowHeight="12.75" x14ac:dyDescent="0.2"/>
  <cols>
    <col min="2" max="2" width="3.140625" customWidth="1"/>
    <col min="3" max="3" width="22.5703125" customWidth="1"/>
    <col min="4" max="7" width="14.28515625" customWidth="1"/>
    <col min="8" max="8" width="3.140625" customWidth="1"/>
  </cols>
  <sheetData>
    <row r="1" spans="2:7" ht="18" x14ac:dyDescent="0.25">
      <c r="C1" s="1" t="s">
        <v>159</v>
      </c>
      <c r="D1" s="1"/>
    </row>
    <row r="2" spans="2:7" ht="15" x14ac:dyDescent="0.2">
      <c r="C2" s="2" t="s">
        <v>11</v>
      </c>
      <c r="D2" s="2"/>
    </row>
    <row r="4" spans="2:7" ht="15" x14ac:dyDescent="0.2">
      <c r="C4" s="3" t="s">
        <v>1</v>
      </c>
      <c r="D4" s="3"/>
      <c r="E4" s="2"/>
      <c r="F4" s="2"/>
      <c r="G4" s="2"/>
    </row>
    <row r="5" spans="2:7" ht="15.75" thickBot="1" x14ac:dyDescent="0.25">
      <c r="C5" s="25"/>
      <c r="D5" s="25"/>
      <c r="E5" s="26"/>
      <c r="F5" s="2"/>
      <c r="G5" s="2"/>
    </row>
    <row r="6" spans="2:7" ht="15" x14ac:dyDescent="0.2">
      <c r="B6" s="4"/>
      <c r="C6" s="27"/>
      <c r="D6" s="27"/>
      <c r="E6" s="6"/>
      <c r="F6" s="44"/>
    </row>
    <row r="7" spans="2:7" ht="15" x14ac:dyDescent="0.2">
      <c r="B7" s="7"/>
      <c r="C7" s="103" t="s">
        <v>53</v>
      </c>
      <c r="D7" s="103" t="s">
        <v>62</v>
      </c>
      <c r="E7" s="34"/>
      <c r="F7" s="45"/>
    </row>
    <row r="8" spans="2:7" ht="15" x14ac:dyDescent="0.2">
      <c r="B8" s="7"/>
      <c r="C8" s="5">
        <v>1</v>
      </c>
      <c r="D8" s="100">
        <v>0.21</v>
      </c>
      <c r="E8" s="34"/>
      <c r="F8" s="45"/>
    </row>
    <row r="9" spans="2:7" ht="15" x14ac:dyDescent="0.2">
      <c r="B9" s="7"/>
      <c r="C9" s="5">
        <v>2</v>
      </c>
      <c r="D9" s="100">
        <v>0.17</v>
      </c>
      <c r="E9" s="34"/>
      <c r="F9" s="45"/>
    </row>
    <row r="10" spans="2:7" ht="15" x14ac:dyDescent="0.2">
      <c r="B10" s="7"/>
      <c r="C10" s="5">
        <v>3</v>
      </c>
      <c r="D10" s="100">
        <v>0.26</v>
      </c>
      <c r="E10" s="34"/>
      <c r="F10" s="45"/>
    </row>
    <row r="11" spans="2:7" ht="15" x14ac:dyDescent="0.2">
      <c r="B11" s="7"/>
      <c r="C11" s="5">
        <v>4</v>
      </c>
      <c r="D11" s="100">
        <v>-7.0000000000000007E-2</v>
      </c>
      <c r="E11" s="34"/>
      <c r="F11" s="45"/>
    </row>
    <row r="12" spans="2:7" ht="15" x14ac:dyDescent="0.2">
      <c r="B12" s="7"/>
      <c r="C12" s="5">
        <v>5</v>
      </c>
      <c r="D12" s="100">
        <v>0.04</v>
      </c>
      <c r="E12" s="34"/>
      <c r="F12" s="45"/>
    </row>
    <row r="13" spans="2:7" ht="15.75" thickBot="1" x14ac:dyDescent="0.25">
      <c r="B13" s="9"/>
      <c r="C13" s="10"/>
      <c r="D13" s="10"/>
      <c r="E13" s="11"/>
      <c r="F13" s="44"/>
    </row>
    <row r="14" spans="2:7" ht="15" x14ac:dyDescent="0.2">
      <c r="C14" s="2"/>
      <c r="D14" s="2"/>
      <c r="E14" s="2"/>
      <c r="F14" s="2"/>
      <c r="G14" s="2"/>
    </row>
    <row r="15" spans="2:7" ht="15" x14ac:dyDescent="0.2">
      <c r="C15" s="3" t="s">
        <v>2</v>
      </c>
      <c r="D15" s="3"/>
      <c r="E15" s="2"/>
      <c r="F15" s="2"/>
      <c r="G15" s="2"/>
    </row>
    <row r="16" spans="2:7" ht="15.75" thickBot="1" x14ac:dyDescent="0.25">
      <c r="C16" s="25"/>
      <c r="D16" s="25"/>
      <c r="E16" s="2"/>
      <c r="F16" s="2"/>
      <c r="G16" s="2"/>
    </row>
    <row r="17" spans="2:8" ht="15" x14ac:dyDescent="0.2">
      <c r="B17" s="12"/>
      <c r="C17" s="14"/>
      <c r="D17" s="14"/>
      <c r="E17" s="35"/>
      <c r="F17" s="35"/>
      <c r="G17" s="40"/>
      <c r="H17" s="30"/>
    </row>
    <row r="18" spans="2:8" ht="30" x14ac:dyDescent="0.2">
      <c r="B18" s="15"/>
      <c r="C18" s="105" t="s">
        <v>54</v>
      </c>
      <c r="D18" s="106" t="s">
        <v>56</v>
      </c>
      <c r="E18" s="48" t="s">
        <v>57</v>
      </c>
      <c r="F18" s="107" t="s">
        <v>58</v>
      </c>
      <c r="G18" s="47" t="s">
        <v>59</v>
      </c>
      <c r="H18" s="31"/>
    </row>
    <row r="19" spans="2:8" ht="15" x14ac:dyDescent="0.2">
      <c r="B19" s="15"/>
      <c r="C19" s="13">
        <v>1</v>
      </c>
      <c r="D19" s="197">
        <f>D8</f>
        <v>0.21</v>
      </c>
      <c r="E19" s="68">
        <f>$D$25</f>
        <v>0.12200000000000003</v>
      </c>
      <c r="F19" s="68">
        <f>D19-E19</f>
        <v>8.7999999999999967E-2</v>
      </c>
      <c r="G19" s="108">
        <f>F19*F19</f>
        <v>7.7439999999999939E-3</v>
      </c>
      <c r="H19" s="31"/>
    </row>
    <row r="20" spans="2:8" ht="15" x14ac:dyDescent="0.2">
      <c r="B20" s="15"/>
      <c r="C20" s="13">
        <v>2</v>
      </c>
      <c r="D20" s="197">
        <f>D9</f>
        <v>0.17</v>
      </c>
      <c r="E20" s="68">
        <f>$D$25</f>
        <v>0.12200000000000003</v>
      </c>
      <c r="F20" s="68">
        <f>D20-E20</f>
        <v>4.7999999999999987E-2</v>
      </c>
      <c r="G20" s="108">
        <f>F20*F20</f>
        <v>2.3039999999999988E-3</v>
      </c>
      <c r="H20" s="31"/>
    </row>
    <row r="21" spans="2:8" ht="15" x14ac:dyDescent="0.2">
      <c r="B21" s="15"/>
      <c r="C21" s="13">
        <v>3</v>
      </c>
      <c r="D21" s="197">
        <f>D10</f>
        <v>0.26</v>
      </c>
      <c r="E21" s="68">
        <f>$D$25</f>
        <v>0.12200000000000003</v>
      </c>
      <c r="F21" s="68">
        <f>D21-E21</f>
        <v>0.13799999999999998</v>
      </c>
      <c r="G21" s="108">
        <f>F21*F21</f>
        <v>1.9043999999999995E-2</v>
      </c>
      <c r="H21" s="31"/>
    </row>
    <row r="22" spans="2:8" ht="15" x14ac:dyDescent="0.2">
      <c r="B22" s="15"/>
      <c r="C22" s="13">
        <v>4</v>
      </c>
      <c r="D22" s="197">
        <f>D11</f>
        <v>-7.0000000000000007E-2</v>
      </c>
      <c r="E22" s="68">
        <f>$D$25</f>
        <v>0.12200000000000003</v>
      </c>
      <c r="F22" s="68">
        <f>D22-E22</f>
        <v>-0.19200000000000003</v>
      </c>
      <c r="G22" s="108">
        <f>F22*F22</f>
        <v>3.6864000000000015E-2</v>
      </c>
      <c r="H22" s="31"/>
    </row>
    <row r="23" spans="2:8" ht="15" x14ac:dyDescent="0.2">
      <c r="B23" s="15"/>
      <c r="C23" s="13">
        <v>5</v>
      </c>
      <c r="D23" s="198">
        <f>D12</f>
        <v>0.04</v>
      </c>
      <c r="E23" s="68">
        <f>$D$25</f>
        <v>0.12200000000000003</v>
      </c>
      <c r="F23" s="68">
        <f>D23-E23</f>
        <v>-8.2000000000000017E-2</v>
      </c>
      <c r="G23" s="109">
        <f>F23*F23</f>
        <v>6.7240000000000025E-3</v>
      </c>
      <c r="H23" s="31"/>
    </row>
    <row r="24" spans="2:8" ht="15" x14ac:dyDescent="0.2">
      <c r="B24" s="15"/>
      <c r="C24" s="20" t="s">
        <v>15</v>
      </c>
      <c r="D24" s="68">
        <f>D19+D20+D21+D22+D23</f>
        <v>0.6100000000000001</v>
      </c>
      <c r="E24" s="68"/>
      <c r="F24" s="68"/>
      <c r="G24" s="108">
        <f>G19+G20+G21+G22+G23</f>
        <v>7.2680000000000008E-2</v>
      </c>
      <c r="H24" s="31"/>
    </row>
    <row r="25" spans="2:8" ht="15.75" x14ac:dyDescent="0.25">
      <c r="B25" s="15"/>
      <c r="C25" s="20" t="s">
        <v>60</v>
      </c>
      <c r="D25" s="111">
        <f>D24/5</f>
        <v>0.12200000000000003</v>
      </c>
      <c r="E25" s="68"/>
      <c r="F25" s="68"/>
      <c r="G25" s="108"/>
      <c r="H25" s="31"/>
    </row>
    <row r="26" spans="2:8" ht="15" x14ac:dyDescent="0.2">
      <c r="B26" s="15"/>
      <c r="C26" s="13"/>
      <c r="D26" s="13"/>
      <c r="E26" s="36"/>
      <c r="F26" s="36"/>
      <c r="G26" s="41"/>
      <c r="H26" s="31"/>
    </row>
    <row r="27" spans="2:8" ht="15.75" x14ac:dyDescent="0.25">
      <c r="B27" s="15"/>
      <c r="C27" s="20" t="s">
        <v>155</v>
      </c>
      <c r="D27" s="112">
        <f>G24/4</f>
        <v>1.8170000000000002E-2</v>
      </c>
      <c r="E27" s="36"/>
      <c r="F27" s="36"/>
      <c r="G27" s="41"/>
      <c r="H27" s="31"/>
    </row>
    <row r="28" spans="2:8" ht="15" x14ac:dyDescent="0.2">
      <c r="B28" s="15"/>
      <c r="C28" s="20"/>
      <c r="D28" s="13"/>
      <c r="E28" s="36"/>
      <c r="F28" s="36"/>
      <c r="G28" s="41"/>
      <c r="H28" s="31"/>
    </row>
    <row r="29" spans="2:8" ht="15.75" x14ac:dyDescent="0.25">
      <c r="B29" s="15"/>
      <c r="C29" s="20" t="s">
        <v>156</v>
      </c>
      <c r="D29" s="87">
        <f>SQRT(D27)</f>
        <v>0.13479614237803692</v>
      </c>
      <c r="E29" s="36"/>
      <c r="F29" s="36"/>
      <c r="G29" s="41"/>
      <c r="H29" s="31"/>
    </row>
    <row r="30" spans="2:8" ht="15.75" thickBot="1" x14ac:dyDescent="0.25">
      <c r="B30" s="21"/>
      <c r="C30" s="42"/>
      <c r="D30" s="42"/>
      <c r="E30" s="52"/>
      <c r="F30" s="53"/>
      <c r="G30" s="54"/>
      <c r="H30" s="23"/>
    </row>
  </sheetData>
  <phoneticPr fontId="0" type="noConversion"/>
  <pageMargins left="0.75" right="0.75" top="1" bottom="1" header="0.5" footer="0.5"/>
  <pageSetup orientation="portrait" horizont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1122"/>
  <dimension ref="B1:F18"/>
  <sheetViews>
    <sheetView workbookViewId="0">
      <selection activeCell="C2" sqref="C2"/>
    </sheetView>
  </sheetViews>
  <sheetFormatPr defaultRowHeight="12.75" x14ac:dyDescent="0.2"/>
  <cols>
    <col min="2" max="2" width="3.140625" customWidth="1"/>
    <col min="3" max="3" width="32.140625" bestFit="1" customWidth="1"/>
    <col min="4" max="4" width="13.140625" customWidth="1"/>
    <col min="5" max="5" width="3.140625" customWidth="1"/>
    <col min="6" max="6" width="11.42578125" customWidth="1"/>
    <col min="7" max="7" width="3.140625" customWidth="1"/>
  </cols>
  <sheetData>
    <row r="1" spans="2:6" ht="18" x14ac:dyDescent="0.25">
      <c r="C1" s="1" t="s">
        <v>159</v>
      </c>
    </row>
    <row r="2" spans="2:6" ht="15" x14ac:dyDescent="0.2">
      <c r="C2" s="2" t="s">
        <v>12</v>
      </c>
    </row>
    <row r="4" spans="2:6" ht="15" x14ac:dyDescent="0.2">
      <c r="C4" s="3" t="s">
        <v>1</v>
      </c>
      <c r="D4" s="2"/>
      <c r="E4" s="2"/>
      <c r="F4" s="2"/>
    </row>
    <row r="5" spans="2:6" ht="15.75" thickBot="1" x14ac:dyDescent="0.25">
      <c r="C5" s="25"/>
      <c r="D5" s="26"/>
      <c r="E5" s="2"/>
      <c r="F5" s="2"/>
    </row>
    <row r="6" spans="2:6" ht="15" x14ac:dyDescent="0.2">
      <c r="B6" s="4"/>
      <c r="C6" s="27"/>
      <c r="D6" s="28"/>
      <c r="E6" s="6"/>
      <c r="F6" s="44"/>
    </row>
    <row r="7" spans="2:6" ht="15" x14ac:dyDescent="0.2">
      <c r="B7" s="7"/>
      <c r="C7" s="5" t="s">
        <v>63</v>
      </c>
      <c r="D7" s="113">
        <f>'#9'!D25</f>
        <v>0.12200000000000003</v>
      </c>
      <c r="E7" s="34"/>
      <c r="F7" s="45"/>
    </row>
    <row r="8" spans="2:6" ht="15" x14ac:dyDescent="0.2">
      <c r="B8" s="7"/>
      <c r="C8" s="5" t="s">
        <v>64</v>
      </c>
      <c r="D8" s="115">
        <v>4.2000000000000003E-2</v>
      </c>
      <c r="E8" s="34"/>
      <c r="F8" s="45"/>
    </row>
    <row r="9" spans="2:6" ht="15" x14ac:dyDescent="0.2">
      <c r="B9" s="7"/>
      <c r="C9" s="5" t="s">
        <v>65</v>
      </c>
      <c r="D9" s="114">
        <v>5.0999999999999997E-2</v>
      </c>
      <c r="E9" s="34"/>
      <c r="F9" s="45"/>
    </row>
    <row r="10" spans="2:6" ht="15.75" thickBot="1" x14ac:dyDescent="0.25">
      <c r="B10" s="9"/>
      <c r="C10" s="10"/>
      <c r="D10" s="10"/>
      <c r="E10" s="11"/>
      <c r="F10" s="44"/>
    </row>
    <row r="11" spans="2:6" ht="15" x14ac:dyDescent="0.2">
      <c r="C11" s="2"/>
      <c r="D11" s="2"/>
      <c r="E11" s="2"/>
      <c r="F11" s="2"/>
    </row>
    <row r="12" spans="2:6" ht="15" x14ac:dyDescent="0.2">
      <c r="C12" s="3" t="s">
        <v>2</v>
      </c>
      <c r="D12" s="2"/>
      <c r="E12" s="2"/>
      <c r="F12" s="2"/>
    </row>
    <row r="13" spans="2:6" ht="15.75" thickBot="1" x14ac:dyDescent="0.25">
      <c r="C13" s="25"/>
      <c r="D13" s="2"/>
      <c r="E13" s="2"/>
      <c r="F13" s="2"/>
    </row>
    <row r="14" spans="2:6" ht="15" x14ac:dyDescent="0.2">
      <c r="B14" s="12"/>
      <c r="C14" s="14"/>
      <c r="D14" s="40"/>
      <c r="E14" s="30"/>
    </row>
    <row r="15" spans="2:6" ht="15.75" x14ac:dyDescent="0.25">
      <c r="B15" s="101" t="s">
        <v>16</v>
      </c>
      <c r="C15" s="17" t="s">
        <v>67</v>
      </c>
      <c r="D15" s="87">
        <f>((1+D7)/(1+D8))-1</f>
        <v>7.6775431861804355E-2</v>
      </c>
      <c r="E15" s="31"/>
    </row>
    <row r="16" spans="2:6" ht="15" x14ac:dyDescent="0.2">
      <c r="B16" s="15"/>
      <c r="C16" s="17"/>
      <c r="D16" s="41"/>
      <c r="E16" s="31"/>
    </row>
    <row r="17" spans="2:5" ht="15.75" x14ac:dyDescent="0.25">
      <c r="B17" s="101" t="s">
        <v>17</v>
      </c>
      <c r="C17" s="17" t="s">
        <v>66</v>
      </c>
      <c r="D17" s="87">
        <f>D7-D9</f>
        <v>7.1000000000000035E-2</v>
      </c>
      <c r="E17" s="31"/>
    </row>
    <row r="18" spans="2:5" ht="15.75" thickBot="1" x14ac:dyDescent="0.25">
      <c r="B18" s="21"/>
      <c r="C18" s="42"/>
      <c r="D18" s="55"/>
      <c r="E18" s="23"/>
    </row>
  </sheetData>
  <phoneticPr fontId="0" type="noConversion"/>
  <pageMargins left="0.75" right="0.75" top="1" bottom="1" header="0.5" footer="0.5"/>
  <pageSetup orientation="portrait" horizont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1123"/>
  <dimension ref="B1:F18"/>
  <sheetViews>
    <sheetView workbookViewId="0">
      <selection activeCell="C2" sqref="C2"/>
    </sheetView>
  </sheetViews>
  <sheetFormatPr defaultRowHeight="12.75" x14ac:dyDescent="0.2"/>
  <cols>
    <col min="2" max="2" width="3.140625" customWidth="1"/>
    <col min="3" max="3" width="29.42578125" bestFit="1" customWidth="1"/>
    <col min="4" max="4" width="13.140625" customWidth="1"/>
    <col min="5" max="5" width="3.140625" customWidth="1"/>
    <col min="6" max="6" width="11.42578125" customWidth="1"/>
    <col min="7" max="7" width="3.140625" customWidth="1"/>
  </cols>
  <sheetData>
    <row r="1" spans="2:6" ht="18" x14ac:dyDescent="0.25">
      <c r="C1" s="1" t="s">
        <v>159</v>
      </c>
    </row>
    <row r="2" spans="2:6" ht="15" x14ac:dyDescent="0.2">
      <c r="C2" s="2" t="s">
        <v>13</v>
      </c>
    </row>
    <row r="4" spans="2:6" ht="15" x14ac:dyDescent="0.2">
      <c r="C4" s="3" t="s">
        <v>1</v>
      </c>
      <c r="D4" s="2"/>
      <c r="E4" s="2"/>
      <c r="F4" s="2"/>
    </row>
    <row r="5" spans="2:6" ht="15.75" thickBot="1" x14ac:dyDescent="0.25">
      <c r="C5" s="25"/>
      <c r="D5" s="26"/>
      <c r="E5" s="2"/>
      <c r="F5" s="2"/>
    </row>
    <row r="6" spans="2:6" ht="15" x14ac:dyDescent="0.2">
      <c r="B6" s="4"/>
      <c r="C6" s="27"/>
      <c r="D6" s="28"/>
      <c r="E6" s="6"/>
      <c r="F6" s="44"/>
    </row>
    <row r="7" spans="2:6" ht="15" x14ac:dyDescent="0.2">
      <c r="B7" s="7"/>
      <c r="C7" s="5" t="s">
        <v>63</v>
      </c>
      <c r="D7" s="113">
        <f>'#10'!D7</f>
        <v>0.12200000000000003</v>
      </c>
      <c r="E7" s="34"/>
      <c r="F7" s="45"/>
    </row>
    <row r="8" spans="2:6" ht="15" x14ac:dyDescent="0.2">
      <c r="B8" s="7"/>
      <c r="C8" s="5" t="s">
        <v>64</v>
      </c>
      <c r="D8" s="116">
        <f>'#10'!D8</f>
        <v>4.2000000000000003E-2</v>
      </c>
      <c r="E8" s="34"/>
      <c r="F8" s="45"/>
    </row>
    <row r="9" spans="2:6" ht="15" x14ac:dyDescent="0.2">
      <c r="B9" s="7"/>
      <c r="C9" s="5" t="s">
        <v>65</v>
      </c>
      <c r="D9" s="117">
        <f>'#10'!D9</f>
        <v>5.0999999999999997E-2</v>
      </c>
      <c r="E9" s="34"/>
      <c r="F9" s="45"/>
    </row>
    <row r="10" spans="2:6" ht="15.75" thickBot="1" x14ac:dyDescent="0.25">
      <c r="B10" s="9"/>
      <c r="C10" s="10"/>
      <c r="D10" s="10"/>
      <c r="E10" s="11"/>
      <c r="F10" s="44"/>
    </row>
    <row r="11" spans="2:6" ht="15" x14ac:dyDescent="0.2">
      <c r="C11" s="2"/>
      <c r="D11" s="2"/>
      <c r="E11" s="2"/>
      <c r="F11" s="2"/>
    </row>
    <row r="12" spans="2:6" ht="15" x14ac:dyDescent="0.2">
      <c r="C12" s="3" t="s">
        <v>2</v>
      </c>
      <c r="D12" s="2"/>
      <c r="E12" s="2"/>
      <c r="F12" s="2"/>
    </row>
    <row r="13" spans="2:6" ht="15.75" thickBot="1" x14ac:dyDescent="0.25">
      <c r="C13" s="25"/>
      <c r="D13" s="2"/>
      <c r="E13" s="2"/>
      <c r="F13" s="2"/>
    </row>
    <row r="14" spans="2:6" ht="15" x14ac:dyDescent="0.2">
      <c r="B14" s="12"/>
      <c r="C14" s="14"/>
      <c r="D14" s="40"/>
      <c r="E14" s="30"/>
    </row>
    <row r="15" spans="2:6" ht="15.75" x14ac:dyDescent="0.25">
      <c r="B15" s="101"/>
      <c r="C15" s="17" t="s">
        <v>68</v>
      </c>
      <c r="D15" s="87">
        <f>((1+D9)/(1+D8))-1</f>
        <v>8.6372360844528817E-3</v>
      </c>
      <c r="E15" s="31"/>
    </row>
    <row r="16" spans="2:6" ht="15" x14ac:dyDescent="0.2">
      <c r="B16" s="15"/>
      <c r="C16" s="17"/>
      <c r="D16" s="41"/>
      <c r="E16" s="31"/>
    </row>
    <row r="17" spans="2:5" ht="15.75" x14ac:dyDescent="0.25">
      <c r="B17" s="101"/>
      <c r="C17" s="17" t="s">
        <v>69</v>
      </c>
      <c r="D17" s="87">
        <f>'#10'!D15-'#11'!D15</f>
        <v>6.8138195777351473E-2</v>
      </c>
      <c r="E17" s="31"/>
    </row>
    <row r="18" spans="2:5" ht="15.75" thickBot="1" x14ac:dyDescent="0.25">
      <c r="B18" s="21"/>
      <c r="C18" s="42"/>
      <c r="D18" s="55"/>
      <c r="E18" s="23"/>
    </row>
  </sheetData>
  <phoneticPr fontId="0" type="noConversion"/>
  <pageMargins left="0.75" right="0.75" top="1" bottom="1" header="0.5" footer="0.5"/>
  <pageSetup orientation="portrait" horizont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118"/>
  <dimension ref="B1:G19"/>
  <sheetViews>
    <sheetView workbookViewId="0">
      <selection activeCell="C2" sqref="C2"/>
    </sheetView>
  </sheetViews>
  <sheetFormatPr defaultRowHeight="12.75" x14ac:dyDescent="0.2"/>
  <cols>
    <col min="2" max="2" width="3.140625" customWidth="1"/>
    <col min="3" max="3" width="22.42578125" bestFit="1" customWidth="1"/>
    <col min="4" max="4" width="14.28515625" customWidth="1"/>
    <col min="5" max="5" width="3.140625" customWidth="1"/>
    <col min="6" max="7" width="14.28515625" customWidth="1"/>
    <col min="8" max="8" width="3.140625" customWidth="1"/>
  </cols>
  <sheetData>
    <row r="1" spans="2:7" ht="18" x14ac:dyDescent="0.25">
      <c r="C1" s="1" t="s">
        <v>159</v>
      </c>
      <c r="D1" s="1"/>
    </row>
    <row r="2" spans="2:7" ht="15" x14ac:dyDescent="0.2">
      <c r="C2" s="2" t="s">
        <v>14</v>
      </c>
      <c r="D2" s="2"/>
    </row>
    <row r="4" spans="2:7" ht="15" x14ac:dyDescent="0.2">
      <c r="C4" s="3" t="s">
        <v>1</v>
      </c>
      <c r="D4" s="3"/>
      <c r="E4" s="2"/>
      <c r="F4" s="2"/>
      <c r="G4" s="2"/>
    </row>
    <row r="5" spans="2:7" ht="15.75" thickBot="1" x14ac:dyDescent="0.25">
      <c r="C5" s="25"/>
      <c r="D5" s="25"/>
      <c r="E5" s="26"/>
      <c r="F5" s="2"/>
      <c r="G5" s="2"/>
    </row>
    <row r="6" spans="2:7" ht="15" x14ac:dyDescent="0.2">
      <c r="B6" s="4"/>
      <c r="C6" s="27"/>
      <c r="D6" s="27"/>
      <c r="E6" s="6"/>
      <c r="F6" s="44"/>
    </row>
    <row r="7" spans="2:7" ht="15" x14ac:dyDescent="0.2">
      <c r="B7" s="7"/>
      <c r="C7" s="192" t="s">
        <v>53</v>
      </c>
      <c r="D7" s="103" t="s">
        <v>62</v>
      </c>
      <c r="E7" s="34"/>
      <c r="F7" s="45"/>
    </row>
    <row r="8" spans="2:7" ht="15" x14ac:dyDescent="0.2">
      <c r="B8" s="7"/>
      <c r="C8" s="193">
        <v>1</v>
      </c>
      <c r="D8" s="102">
        <v>0.14380000000000001</v>
      </c>
      <c r="E8" s="34"/>
      <c r="F8" s="45"/>
    </row>
    <row r="9" spans="2:7" ht="15" x14ac:dyDescent="0.2">
      <c r="B9" s="7"/>
      <c r="C9" s="193">
        <v>2</v>
      </c>
      <c r="D9" s="102">
        <v>8.43E-2</v>
      </c>
      <c r="E9" s="34"/>
      <c r="F9" s="45"/>
    </row>
    <row r="10" spans="2:7" ht="15" x14ac:dyDescent="0.2">
      <c r="B10" s="7"/>
      <c r="C10" s="193">
        <v>3</v>
      </c>
      <c r="D10" s="102">
        <v>0.1197</v>
      </c>
      <c r="E10" s="34"/>
      <c r="F10" s="45"/>
    </row>
    <row r="11" spans="2:7" ht="15" x14ac:dyDescent="0.2">
      <c r="B11" s="7"/>
      <c r="C11" s="193">
        <v>4</v>
      </c>
      <c r="D11" s="102">
        <v>0.25829999999999997</v>
      </c>
      <c r="E11" s="34"/>
      <c r="F11" s="45"/>
    </row>
    <row r="12" spans="2:7" ht="15" x14ac:dyDescent="0.2">
      <c r="B12" s="7"/>
      <c r="C12" s="193">
        <v>5</v>
      </c>
      <c r="D12" s="102">
        <v>-9.1700000000000004E-2</v>
      </c>
      <c r="E12" s="34"/>
      <c r="F12" s="45"/>
    </row>
    <row r="13" spans="2:7" ht="15.75" thickBot="1" x14ac:dyDescent="0.25">
      <c r="B13" s="9"/>
      <c r="C13" s="10"/>
      <c r="D13" s="10"/>
      <c r="E13" s="11"/>
      <c r="F13" s="44"/>
    </row>
    <row r="14" spans="2:7" ht="15" x14ac:dyDescent="0.2">
      <c r="C14" s="2"/>
      <c r="D14" s="2"/>
      <c r="E14" s="2"/>
      <c r="F14" s="2"/>
      <c r="G14" s="2"/>
    </row>
    <row r="15" spans="2:7" ht="15" x14ac:dyDescent="0.2">
      <c r="C15" s="3" t="s">
        <v>2</v>
      </c>
      <c r="D15" s="3"/>
      <c r="E15" s="2"/>
      <c r="F15" s="2"/>
      <c r="G15" s="2"/>
    </row>
    <row r="16" spans="2:7" ht="15.75" thickBot="1" x14ac:dyDescent="0.25">
      <c r="C16" s="25"/>
      <c r="D16" s="25"/>
      <c r="E16" s="2"/>
      <c r="F16" s="2"/>
      <c r="G16" s="2"/>
    </row>
    <row r="17" spans="2:5" ht="15" x14ac:dyDescent="0.2">
      <c r="B17" s="12"/>
      <c r="C17" s="14"/>
      <c r="D17" s="14"/>
      <c r="E17" s="30"/>
    </row>
    <row r="18" spans="2:5" ht="15.75" x14ac:dyDescent="0.25">
      <c r="B18" s="15"/>
      <c r="C18" s="19" t="s">
        <v>146</v>
      </c>
      <c r="D18" s="174">
        <f>((1+D8)*(1+D9)*(1+D10)*(1+D11)*(1+D12))-1</f>
        <v>0.58713817956149628</v>
      </c>
      <c r="E18" s="31"/>
    </row>
    <row r="19" spans="2:5" ht="15.75" thickBot="1" x14ac:dyDescent="0.25">
      <c r="B19" s="21"/>
      <c r="C19" s="42"/>
      <c r="D19" s="42"/>
      <c r="E19" s="23"/>
    </row>
  </sheetData>
  <phoneticPr fontId="0" type="noConversion"/>
  <pageMargins left="0.75" right="0.75" top="1" bottom="1" header="0.5" footer="0.5"/>
  <pageSetup orientation="portrait" horizont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111111111"/>
  <dimension ref="B1:E18"/>
  <sheetViews>
    <sheetView workbookViewId="0">
      <selection activeCell="C2" sqref="C2"/>
    </sheetView>
  </sheetViews>
  <sheetFormatPr defaultRowHeight="15" x14ac:dyDescent="0.2"/>
  <cols>
    <col min="2" max="2" width="3.140625" customWidth="1"/>
    <col min="3" max="3" width="25.85546875" bestFit="1" customWidth="1"/>
    <col min="4" max="4" width="14.140625" style="2" bestFit="1" customWidth="1"/>
    <col min="5" max="5" width="3.140625" style="82" customWidth="1"/>
    <col min="6" max="6" width="3.140625" customWidth="1"/>
  </cols>
  <sheetData>
    <row r="1" spans="2:5" ht="18" x14ac:dyDescent="0.25">
      <c r="C1" s="1" t="s">
        <v>159</v>
      </c>
    </row>
    <row r="2" spans="2:5" x14ac:dyDescent="0.2">
      <c r="C2" s="2" t="s">
        <v>30</v>
      </c>
    </row>
    <row r="4" spans="2:5" x14ac:dyDescent="0.2">
      <c r="C4" s="3" t="s">
        <v>1</v>
      </c>
    </row>
    <row r="5" spans="2:5" ht="15.75" thickBot="1" x14ac:dyDescent="0.25">
      <c r="C5" s="25"/>
      <c r="D5" s="26"/>
    </row>
    <row r="6" spans="2:5" x14ac:dyDescent="0.2">
      <c r="B6" s="4"/>
      <c r="C6" s="27"/>
      <c r="D6" s="28"/>
      <c r="E6" s="83"/>
    </row>
    <row r="7" spans="2:5" x14ac:dyDescent="0.2">
      <c r="B7" s="7"/>
      <c r="C7" s="5" t="s">
        <v>70</v>
      </c>
      <c r="D7" s="145">
        <v>160.53</v>
      </c>
      <c r="E7" s="84"/>
    </row>
    <row r="8" spans="2:5" x14ac:dyDescent="0.2">
      <c r="B8" s="7"/>
      <c r="C8" s="5" t="s">
        <v>71</v>
      </c>
      <c r="D8" s="146">
        <v>7.4999999999999997E-2</v>
      </c>
      <c r="E8" s="84"/>
    </row>
    <row r="9" spans="2:5" x14ac:dyDescent="0.2">
      <c r="B9" s="7"/>
      <c r="C9" s="5" t="s">
        <v>72</v>
      </c>
      <c r="D9" s="147">
        <v>25</v>
      </c>
      <c r="E9" s="84"/>
    </row>
    <row r="10" spans="2:5" ht="15.75" thickBot="1" x14ac:dyDescent="0.25">
      <c r="B10" s="9"/>
      <c r="C10" s="10"/>
      <c r="D10" s="85"/>
      <c r="E10" s="86"/>
    </row>
    <row r="11" spans="2:5" x14ac:dyDescent="0.2">
      <c r="C11" s="2"/>
    </row>
    <row r="12" spans="2:5" x14ac:dyDescent="0.2">
      <c r="C12" s="3" t="s">
        <v>2</v>
      </c>
    </row>
    <row r="13" spans="2:5" ht="15.75" thickBot="1" x14ac:dyDescent="0.25">
      <c r="C13" s="25"/>
    </row>
    <row r="14" spans="2:5" x14ac:dyDescent="0.2">
      <c r="B14" s="12"/>
      <c r="C14" s="14"/>
      <c r="D14" s="14"/>
      <c r="E14" s="30"/>
    </row>
    <row r="15" spans="2:5" x14ac:dyDescent="0.2">
      <c r="B15" s="15"/>
      <c r="C15" s="13" t="s">
        <v>157</v>
      </c>
      <c r="D15" s="201">
        <f>PV(D8/2,(D9-1)*2,,-1000)</f>
        <v>170.83267507059779</v>
      </c>
      <c r="E15" s="31"/>
    </row>
    <row r="16" spans="2:5" x14ac:dyDescent="0.2">
      <c r="B16" s="15"/>
      <c r="C16" s="13"/>
      <c r="D16" s="13"/>
      <c r="E16" s="31"/>
    </row>
    <row r="17" spans="2:5" ht="15.75" x14ac:dyDescent="0.25">
      <c r="B17" s="15"/>
      <c r="C17" s="13" t="s">
        <v>40</v>
      </c>
      <c r="D17" s="118">
        <f>(D15-D7)/D7</f>
        <v>6.4179125836901427E-2</v>
      </c>
      <c r="E17" s="31"/>
    </row>
    <row r="18" spans="2:5" ht="15.75" thickBot="1" x14ac:dyDescent="0.25">
      <c r="B18" s="21"/>
      <c r="C18" s="22"/>
      <c r="D18" s="42"/>
      <c r="E18" s="23"/>
    </row>
  </sheetData>
  <phoneticPr fontId="0" type="noConversion"/>
  <pageMargins left="0.75" right="0.75" top="1" bottom="1" header="0.5" footer="0.5"/>
  <pageSetup orientation="portrait" horizont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B1:G18"/>
  <sheetViews>
    <sheetView workbookViewId="0">
      <selection activeCell="C2" sqref="C2"/>
    </sheetView>
  </sheetViews>
  <sheetFormatPr defaultRowHeight="12.75" x14ac:dyDescent="0.2"/>
  <cols>
    <col min="2" max="2" width="3.140625" customWidth="1"/>
    <col min="3" max="3" width="17.28515625" customWidth="1"/>
    <col min="4" max="4" width="10.85546875" customWidth="1"/>
    <col min="5" max="5" width="3.140625" customWidth="1"/>
    <col min="6" max="6" width="10.140625" customWidth="1"/>
    <col min="7" max="7" width="11.5703125" customWidth="1"/>
    <col min="8" max="8" width="3.140625" customWidth="1"/>
  </cols>
  <sheetData>
    <row r="1" spans="2:7" ht="18" x14ac:dyDescent="0.25">
      <c r="C1" s="1" t="s">
        <v>159</v>
      </c>
    </row>
    <row r="2" spans="2:7" ht="15" x14ac:dyDescent="0.2">
      <c r="C2" s="2" t="s">
        <v>31</v>
      </c>
    </row>
    <row r="4" spans="2:7" ht="15" x14ac:dyDescent="0.2">
      <c r="C4" s="3" t="s">
        <v>1</v>
      </c>
      <c r="D4" s="2"/>
      <c r="E4" s="2"/>
      <c r="F4" s="2"/>
      <c r="G4" s="2"/>
    </row>
    <row r="5" spans="2:7" ht="15.75" thickBot="1" x14ac:dyDescent="0.25">
      <c r="C5" s="25"/>
      <c r="D5" s="2"/>
      <c r="E5" s="2"/>
      <c r="F5" s="2"/>
      <c r="G5" s="2"/>
    </row>
    <row r="6" spans="2:7" ht="15" x14ac:dyDescent="0.2">
      <c r="B6" s="4"/>
      <c r="C6" s="27"/>
      <c r="D6" s="28"/>
      <c r="E6" s="6"/>
      <c r="F6" s="2"/>
      <c r="G6" s="2"/>
    </row>
    <row r="7" spans="2:7" ht="15" x14ac:dyDescent="0.2">
      <c r="B7" s="7"/>
      <c r="C7" s="5" t="s">
        <v>41</v>
      </c>
      <c r="D7" s="202">
        <v>3.5000000000000003E-2</v>
      </c>
      <c r="E7" s="29"/>
      <c r="F7" s="2"/>
      <c r="G7" s="2"/>
    </row>
    <row r="8" spans="2:7" ht="15" x14ac:dyDescent="0.2">
      <c r="B8" s="7"/>
      <c r="C8" s="5" t="s">
        <v>37</v>
      </c>
      <c r="D8" s="119">
        <v>92.07</v>
      </c>
      <c r="E8" s="29"/>
      <c r="F8" s="2"/>
      <c r="G8" s="2"/>
    </row>
    <row r="9" spans="2:7" ht="15" x14ac:dyDescent="0.2">
      <c r="B9" s="7"/>
      <c r="C9" s="5" t="s">
        <v>73</v>
      </c>
      <c r="D9" s="119">
        <v>96.12</v>
      </c>
      <c r="E9" s="29"/>
      <c r="F9" s="2"/>
      <c r="G9" s="2"/>
    </row>
    <row r="10" spans="2:7" ht="15.75" thickBot="1" x14ac:dyDescent="0.25">
      <c r="B10" s="9"/>
      <c r="C10" s="10"/>
      <c r="D10" s="10"/>
      <c r="E10" s="11"/>
      <c r="F10" s="2"/>
      <c r="G10" s="2"/>
    </row>
    <row r="11" spans="2:7" ht="15" x14ac:dyDescent="0.2">
      <c r="C11" s="2"/>
      <c r="D11" s="2"/>
      <c r="E11" s="2"/>
      <c r="F11" s="2"/>
      <c r="G11" s="2"/>
    </row>
    <row r="12" spans="2:7" ht="15" x14ac:dyDescent="0.2">
      <c r="C12" s="3" t="s">
        <v>2</v>
      </c>
      <c r="D12" s="2"/>
      <c r="E12" s="2"/>
      <c r="F12" s="2"/>
      <c r="G12" s="2"/>
    </row>
    <row r="13" spans="2:7" ht="15.75" thickBot="1" x14ac:dyDescent="0.25">
      <c r="C13" s="25"/>
      <c r="D13" s="2"/>
      <c r="E13" s="2"/>
      <c r="F13" s="2"/>
      <c r="G13" s="2"/>
    </row>
    <row r="14" spans="2:7" ht="15" x14ac:dyDescent="0.2">
      <c r="B14" s="12"/>
      <c r="C14" s="14"/>
      <c r="D14" s="14"/>
      <c r="E14" s="30"/>
    </row>
    <row r="15" spans="2:7" ht="15" x14ac:dyDescent="0.2">
      <c r="B15" s="15"/>
      <c r="C15" s="13" t="s">
        <v>74</v>
      </c>
      <c r="D15" s="91">
        <f>D7*100</f>
        <v>3.5000000000000004</v>
      </c>
      <c r="E15" s="31"/>
    </row>
    <row r="16" spans="2:7" ht="15" x14ac:dyDescent="0.2">
      <c r="B16" s="15"/>
      <c r="C16" s="13"/>
      <c r="D16" s="13"/>
      <c r="E16" s="31"/>
    </row>
    <row r="17" spans="2:5" ht="15.75" x14ac:dyDescent="0.25">
      <c r="B17" s="15"/>
      <c r="C17" s="17" t="s">
        <v>40</v>
      </c>
      <c r="D17" s="97">
        <f>((D9-D8)+D15)/D8</f>
        <v>8.2002823938307934E-2</v>
      </c>
      <c r="E17" s="31"/>
    </row>
    <row r="18" spans="2:5" ht="13.5" thickBot="1" x14ac:dyDescent="0.25">
      <c r="B18" s="21"/>
      <c r="C18" s="22"/>
      <c r="D18" s="22"/>
      <c r="E18" s="23"/>
    </row>
  </sheetData>
  <phoneticPr fontId="0" type="noConversion"/>
  <pageMargins left="0.75" right="0.75" top="1" bottom="1" header="0.5" footer="0.5"/>
  <pageSetup orientation="portrait" horizont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B1:G19"/>
  <sheetViews>
    <sheetView workbookViewId="0">
      <selection activeCell="C2" sqref="C2"/>
    </sheetView>
  </sheetViews>
  <sheetFormatPr defaultRowHeight="12.75" x14ac:dyDescent="0.2"/>
  <cols>
    <col min="2" max="2" width="3.140625" customWidth="1"/>
    <col min="3" max="3" width="17.28515625" customWidth="1"/>
    <col min="4" max="4" width="10.140625" customWidth="1"/>
    <col min="5" max="5" width="3.140625" customWidth="1"/>
    <col min="6" max="6" width="10.140625" customWidth="1"/>
    <col min="7" max="7" width="11.5703125" customWidth="1"/>
    <col min="8" max="8" width="3.140625" customWidth="1"/>
  </cols>
  <sheetData>
    <row r="1" spans="2:7" ht="18" x14ac:dyDescent="0.25">
      <c r="C1" s="1" t="s">
        <v>159</v>
      </c>
    </row>
    <row r="2" spans="2:7" ht="15" x14ac:dyDescent="0.2">
      <c r="C2" s="2" t="s">
        <v>76</v>
      </c>
    </row>
    <row r="4" spans="2:7" ht="15" x14ac:dyDescent="0.2">
      <c r="C4" s="3" t="s">
        <v>1</v>
      </c>
      <c r="D4" s="2"/>
      <c r="E4" s="2"/>
      <c r="F4" s="2"/>
      <c r="G4" s="2"/>
    </row>
    <row r="5" spans="2:7" ht="15.75" thickBot="1" x14ac:dyDescent="0.25">
      <c r="C5" s="25"/>
      <c r="D5" s="2"/>
      <c r="E5" s="2"/>
      <c r="F5" s="2"/>
      <c r="G5" s="2"/>
    </row>
    <row r="6" spans="2:7" ht="15" x14ac:dyDescent="0.2">
      <c r="B6" s="4"/>
      <c r="C6" s="27"/>
      <c r="D6" s="28"/>
      <c r="E6" s="6"/>
      <c r="F6" s="2"/>
      <c r="G6" s="2"/>
    </row>
    <row r="7" spans="2:7" ht="15" x14ac:dyDescent="0.2">
      <c r="B7" s="7"/>
      <c r="C7" s="5" t="s">
        <v>37</v>
      </c>
      <c r="D7" s="119">
        <v>62.18</v>
      </c>
      <c r="E7" s="29"/>
      <c r="F7" s="2"/>
      <c r="G7" s="2"/>
    </row>
    <row r="8" spans="2:7" ht="15" x14ac:dyDescent="0.2">
      <c r="B8" s="7"/>
      <c r="C8" s="5" t="s">
        <v>73</v>
      </c>
      <c r="D8" s="119">
        <v>65.37</v>
      </c>
      <c r="E8" s="29"/>
      <c r="F8" s="2"/>
      <c r="G8" s="2"/>
    </row>
    <row r="9" spans="2:7" ht="15.75" thickBot="1" x14ac:dyDescent="0.25">
      <c r="B9" s="9"/>
      <c r="C9" s="10"/>
      <c r="D9" s="10"/>
      <c r="E9" s="11"/>
      <c r="F9" s="2"/>
      <c r="G9" s="2"/>
    </row>
    <row r="10" spans="2:7" ht="15" x14ac:dyDescent="0.2">
      <c r="C10" s="2"/>
      <c r="D10" s="2"/>
      <c r="E10" s="2"/>
      <c r="F10" s="2"/>
      <c r="G10" s="2"/>
    </row>
    <row r="11" spans="2:7" ht="15" x14ac:dyDescent="0.2">
      <c r="C11" s="3" t="s">
        <v>2</v>
      </c>
      <c r="D11" s="2"/>
      <c r="E11" s="2"/>
      <c r="F11" s="2"/>
      <c r="G11" s="2"/>
    </row>
    <row r="12" spans="2:7" ht="15.75" thickBot="1" x14ac:dyDescent="0.25">
      <c r="C12" s="25"/>
      <c r="D12" s="2"/>
      <c r="E12" s="2"/>
      <c r="F12" s="2"/>
      <c r="G12" s="2"/>
    </row>
    <row r="13" spans="2:7" ht="15" x14ac:dyDescent="0.2">
      <c r="B13" s="12"/>
      <c r="C13" s="14"/>
      <c r="D13" s="14"/>
      <c r="E13" s="30"/>
    </row>
    <row r="14" spans="2:7" ht="15" x14ac:dyDescent="0.2">
      <c r="B14" s="15"/>
      <c r="C14" s="13" t="s">
        <v>79</v>
      </c>
      <c r="D14" s="92">
        <f>(D8-D7)/D7</f>
        <v>5.1302669668703844E-2</v>
      </c>
      <c r="E14" s="31"/>
    </row>
    <row r="15" spans="2:7" ht="15" x14ac:dyDescent="0.2">
      <c r="B15" s="15"/>
      <c r="C15" s="13"/>
      <c r="D15" s="13"/>
      <c r="E15" s="31"/>
    </row>
    <row r="16" spans="2:7" ht="15.75" x14ac:dyDescent="0.25">
      <c r="B16" s="15"/>
      <c r="C16" s="17" t="s">
        <v>80</v>
      </c>
      <c r="D16" s="97">
        <f>D14*4</f>
        <v>0.20521067867481538</v>
      </c>
      <c r="E16" s="31"/>
    </row>
    <row r="17" spans="2:5" ht="15.75" x14ac:dyDescent="0.25">
      <c r="B17" s="15"/>
      <c r="C17" s="17"/>
      <c r="D17" s="99"/>
      <c r="E17" s="31"/>
    </row>
    <row r="18" spans="2:5" ht="15.75" x14ac:dyDescent="0.25">
      <c r="B18" s="15"/>
      <c r="C18" s="17" t="s">
        <v>81</v>
      </c>
      <c r="D18" s="97">
        <f>EFFECT(D16,4)</f>
        <v>0.22154949650095546</v>
      </c>
      <c r="E18" s="31"/>
    </row>
    <row r="19" spans="2:5" ht="13.5" thickBot="1" x14ac:dyDescent="0.25">
      <c r="B19" s="21"/>
      <c r="C19" s="22"/>
      <c r="D19" s="22"/>
      <c r="E19" s="23"/>
    </row>
  </sheetData>
  <phoneticPr fontId="0" type="noConversion"/>
  <pageMargins left="0.75" right="0.75" top="1" bottom="1" header="0.5" footer="0.5"/>
  <pageSetup orientation="portrait" horizont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116"/>
  <dimension ref="B1:G31"/>
  <sheetViews>
    <sheetView workbookViewId="0">
      <selection activeCell="C2" sqref="C2"/>
    </sheetView>
  </sheetViews>
  <sheetFormatPr defaultRowHeight="12.75" x14ac:dyDescent="0.2"/>
  <cols>
    <col min="2" max="2" width="3.140625" customWidth="1"/>
    <col min="3" max="3" width="22.5703125" customWidth="1"/>
    <col min="4" max="7" width="14.28515625" customWidth="1"/>
    <col min="8" max="8" width="3.140625" customWidth="1"/>
  </cols>
  <sheetData>
    <row r="1" spans="2:7" ht="18" x14ac:dyDescent="0.25">
      <c r="C1" s="1" t="s">
        <v>159</v>
      </c>
      <c r="D1" s="1"/>
    </row>
    <row r="2" spans="2:7" ht="15" x14ac:dyDescent="0.2">
      <c r="C2" s="2" t="s">
        <v>75</v>
      </c>
      <c r="D2" s="2"/>
    </row>
    <row r="4" spans="2:7" ht="15" x14ac:dyDescent="0.2">
      <c r="C4" s="3" t="s">
        <v>1</v>
      </c>
      <c r="D4" s="3"/>
      <c r="E4" s="2"/>
      <c r="F4" s="2"/>
      <c r="G4" s="2"/>
    </row>
    <row r="5" spans="2:7" ht="15.75" thickBot="1" x14ac:dyDescent="0.25">
      <c r="C5" s="25"/>
      <c r="D5" s="25"/>
      <c r="E5" s="26"/>
      <c r="F5" s="2"/>
      <c r="G5" s="2"/>
    </row>
    <row r="6" spans="2:7" ht="15" x14ac:dyDescent="0.2">
      <c r="B6" s="4"/>
      <c r="C6" s="27"/>
      <c r="D6" s="27"/>
      <c r="E6" s="28"/>
      <c r="F6" s="60"/>
    </row>
    <row r="7" spans="2:7" ht="15" x14ac:dyDescent="0.2">
      <c r="B7" s="7"/>
      <c r="C7" s="103" t="s">
        <v>53</v>
      </c>
      <c r="D7" s="103" t="s">
        <v>82</v>
      </c>
      <c r="E7" s="103" t="s">
        <v>83</v>
      </c>
      <c r="F7" s="61"/>
    </row>
    <row r="8" spans="2:7" ht="15" x14ac:dyDescent="0.2">
      <c r="B8" s="7"/>
      <c r="C8" s="5">
        <v>1926</v>
      </c>
      <c r="D8" s="102">
        <v>3.3000000000000002E-2</v>
      </c>
      <c r="E8" s="102">
        <v>-1.12E-2</v>
      </c>
      <c r="F8" s="61"/>
    </row>
    <row r="9" spans="2:7" ht="15" x14ac:dyDescent="0.2">
      <c r="B9" s="7"/>
      <c r="C9" s="5">
        <v>1927</v>
      </c>
      <c r="D9" s="102">
        <v>3.15E-2</v>
      </c>
      <c r="E9" s="102">
        <v>-2.2599999999999999E-2</v>
      </c>
      <c r="F9" s="61"/>
    </row>
    <row r="10" spans="2:7" ht="15" x14ac:dyDescent="0.2">
      <c r="B10" s="7"/>
      <c r="C10" s="5">
        <v>1928</v>
      </c>
      <c r="D10" s="102">
        <v>4.0500000000000001E-2</v>
      </c>
      <c r="E10" s="102">
        <v>-1.1599999999999999E-2</v>
      </c>
      <c r="F10" s="61"/>
    </row>
    <row r="11" spans="2:7" ht="15" x14ac:dyDescent="0.2">
      <c r="B11" s="7"/>
      <c r="C11" s="5">
        <v>1929</v>
      </c>
      <c r="D11" s="102">
        <v>4.4699999999999997E-2</v>
      </c>
      <c r="E11" s="102">
        <v>5.7999999999999996E-3</v>
      </c>
      <c r="F11" s="61"/>
    </row>
    <row r="12" spans="2:7" ht="15" x14ac:dyDescent="0.2">
      <c r="B12" s="7"/>
      <c r="C12" s="5">
        <v>1930</v>
      </c>
      <c r="D12" s="102">
        <v>2.2700000000000001E-2</v>
      </c>
      <c r="E12" s="102">
        <v>-6.4000000000000001E-2</v>
      </c>
      <c r="F12" s="61"/>
    </row>
    <row r="13" spans="2:7" ht="15" x14ac:dyDescent="0.2">
      <c r="B13" s="7"/>
      <c r="C13" s="5">
        <v>1931</v>
      </c>
      <c r="D13" s="102">
        <v>1.15E-2</v>
      </c>
      <c r="E13" s="102">
        <v>-9.3200000000000005E-2</v>
      </c>
      <c r="F13" s="61"/>
    </row>
    <row r="14" spans="2:7" ht="15" x14ac:dyDescent="0.2">
      <c r="B14" s="7"/>
      <c r="C14" s="5">
        <v>1932</v>
      </c>
      <c r="D14" s="102">
        <v>8.8000000000000005E-3</v>
      </c>
      <c r="E14" s="102">
        <v>-0.1027</v>
      </c>
      <c r="F14" s="61"/>
    </row>
    <row r="15" spans="2:7" ht="15.75" thickBot="1" x14ac:dyDescent="0.25">
      <c r="B15" s="9"/>
      <c r="C15" s="10"/>
      <c r="D15" s="10"/>
      <c r="E15" s="10"/>
      <c r="F15" s="122"/>
    </row>
    <row r="16" spans="2:7" ht="15" x14ac:dyDescent="0.2">
      <c r="C16" s="2"/>
      <c r="D16" s="2"/>
      <c r="E16" s="2"/>
      <c r="F16" s="2"/>
      <c r="G16" s="2"/>
    </row>
    <row r="17" spans="2:7" ht="15" x14ac:dyDescent="0.2">
      <c r="C17" s="3" t="s">
        <v>2</v>
      </c>
      <c r="D17" s="3"/>
      <c r="E17" s="2"/>
      <c r="F17" s="2"/>
      <c r="G17" s="2"/>
    </row>
    <row r="18" spans="2:7" ht="15.75" thickBot="1" x14ac:dyDescent="0.25">
      <c r="C18" s="25"/>
      <c r="D18" s="25"/>
      <c r="E18" s="2"/>
      <c r="F18" s="2"/>
      <c r="G18" s="2"/>
    </row>
    <row r="19" spans="2:7" ht="15" x14ac:dyDescent="0.2">
      <c r="B19" s="12"/>
      <c r="C19" s="14"/>
      <c r="D19" s="14"/>
      <c r="E19" s="35"/>
      <c r="F19" s="35"/>
      <c r="G19" s="30"/>
    </row>
    <row r="20" spans="2:7" ht="30" x14ac:dyDescent="0.2">
      <c r="B20" s="15"/>
      <c r="C20" s="105" t="s">
        <v>53</v>
      </c>
      <c r="D20" s="106" t="s">
        <v>84</v>
      </c>
      <c r="E20" s="123" t="s">
        <v>83</v>
      </c>
      <c r="F20" s="48" t="s">
        <v>85</v>
      </c>
      <c r="G20" s="31"/>
    </row>
    <row r="21" spans="2:7" ht="15" x14ac:dyDescent="0.2">
      <c r="B21" s="15"/>
      <c r="C21" s="13">
        <v>1926</v>
      </c>
      <c r="D21" s="199">
        <f t="shared" ref="D21:E27" si="0">D8</f>
        <v>3.3000000000000002E-2</v>
      </c>
      <c r="E21" s="199">
        <f t="shared" si="0"/>
        <v>-1.12E-2</v>
      </c>
      <c r="F21" s="110">
        <f>((1+D21)/(1+E21))-1</f>
        <v>4.4700647249190872E-2</v>
      </c>
      <c r="G21" s="31"/>
    </row>
    <row r="22" spans="2:7" ht="15" x14ac:dyDescent="0.2">
      <c r="B22" s="15"/>
      <c r="C22" s="13">
        <v>1927</v>
      </c>
      <c r="D22" s="199">
        <f t="shared" si="0"/>
        <v>3.15E-2</v>
      </c>
      <c r="E22" s="199">
        <f t="shared" si="0"/>
        <v>-2.2599999999999999E-2</v>
      </c>
      <c r="F22" s="110">
        <f t="shared" ref="F22:F27" si="1">((1+D22)/(1+E22))-1</f>
        <v>5.5350931041538765E-2</v>
      </c>
      <c r="G22" s="31"/>
    </row>
    <row r="23" spans="2:7" ht="15" x14ac:dyDescent="0.2">
      <c r="B23" s="15"/>
      <c r="C23" s="13">
        <v>1928</v>
      </c>
      <c r="D23" s="199">
        <f t="shared" si="0"/>
        <v>4.0500000000000001E-2</v>
      </c>
      <c r="E23" s="199">
        <f t="shared" si="0"/>
        <v>-1.1599999999999999E-2</v>
      </c>
      <c r="F23" s="110">
        <f t="shared" si="1"/>
        <v>5.2711452853095864E-2</v>
      </c>
      <c r="G23" s="31"/>
    </row>
    <row r="24" spans="2:7" ht="15" x14ac:dyDescent="0.2">
      <c r="B24" s="15"/>
      <c r="C24" s="13">
        <v>1929</v>
      </c>
      <c r="D24" s="199">
        <f t="shared" si="0"/>
        <v>4.4699999999999997E-2</v>
      </c>
      <c r="E24" s="199">
        <f t="shared" si="0"/>
        <v>5.7999999999999996E-3</v>
      </c>
      <c r="F24" s="110">
        <f t="shared" si="1"/>
        <v>3.8675681049910482E-2</v>
      </c>
      <c r="G24" s="31"/>
    </row>
    <row r="25" spans="2:7" ht="15" x14ac:dyDescent="0.2">
      <c r="B25" s="15"/>
      <c r="C25" s="13">
        <v>1930</v>
      </c>
      <c r="D25" s="199">
        <f t="shared" si="0"/>
        <v>2.2700000000000001E-2</v>
      </c>
      <c r="E25" s="199">
        <f t="shared" si="0"/>
        <v>-6.4000000000000001E-2</v>
      </c>
      <c r="F25" s="110">
        <f t="shared" si="1"/>
        <v>9.2628205128205243E-2</v>
      </c>
      <c r="G25" s="31"/>
    </row>
    <row r="26" spans="2:7" ht="15" x14ac:dyDescent="0.2">
      <c r="B26" s="15"/>
      <c r="C26" s="13">
        <v>1931</v>
      </c>
      <c r="D26" s="199">
        <f t="shared" si="0"/>
        <v>1.15E-2</v>
      </c>
      <c r="E26" s="199">
        <f t="shared" si="0"/>
        <v>-9.3200000000000005E-2</v>
      </c>
      <c r="F26" s="110">
        <f t="shared" si="1"/>
        <v>0.11546096162329067</v>
      </c>
      <c r="G26" s="31"/>
    </row>
    <row r="27" spans="2:7" ht="15" x14ac:dyDescent="0.2">
      <c r="B27" s="15"/>
      <c r="C27" s="13">
        <v>1932</v>
      </c>
      <c r="D27" s="199">
        <f t="shared" si="0"/>
        <v>8.8000000000000005E-3</v>
      </c>
      <c r="E27" s="199">
        <f t="shared" si="0"/>
        <v>-0.1027</v>
      </c>
      <c r="F27" s="124">
        <f t="shared" si="1"/>
        <v>0.1242616739106206</v>
      </c>
      <c r="G27" s="31"/>
    </row>
    <row r="28" spans="2:7" ht="15" x14ac:dyDescent="0.2">
      <c r="B28" s="15"/>
      <c r="C28" s="20"/>
      <c r="D28" s="68"/>
      <c r="E28" s="125" t="s">
        <v>86</v>
      </c>
      <c r="F28" s="110">
        <f>F21+F22+F23+F24+F25+F26+F27</f>
        <v>0.52378955285585249</v>
      </c>
      <c r="G28" s="31"/>
    </row>
    <row r="29" spans="2:7" ht="15" x14ac:dyDescent="0.2">
      <c r="B29" s="15"/>
      <c r="C29" s="20"/>
      <c r="D29" s="68"/>
      <c r="E29" s="68"/>
      <c r="F29" s="68"/>
      <c r="G29" s="31"/>
    </row>
    <row r="30" spans="2:7" ht="15.75" x14ac:dyDescent="0.25">
      <c r="B30" s="15"/>
      <c r="C30" s="20"/>
      <c r="D30" s="20" t="s">
        <v>87</v>
      </c>
      <c r="E30" s="87">
        <f>F28/7</f>
        <v>7.4827078979407505E-2</v>
      </c>
      <c r="F30" s="68"/>
      <c r="G30" s="31"/>
    </row>
    <row r="31" spans="2:7" ht="15.75" thickBot="1" x14ac:dyDescent="0.25">
      <c r="B31" s="21"/>
      <c r="C31" s="42"/>
      <c r="D31" s="42"/>
      <c r="E31" s="52"/>
      <c r="F31" s="53"/>
      <c r="G31" s="23"/>
    </row>
  </sheetData>
  <phoneticPr fontId="0" type="noConversion"/>
  <pageMargins left="0.75" right="0.75" top="1" bottom="1" header="0.5" footer="0.5"/>
  <pageSetup orientation="portrait" horizont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112116"/>
  <dimension ref="B1:G19"/>
  <sheetViews>
    <sheetView workbookViewId="0">
      <selection activeCell="C2" sqref="C2"/>
    </sheetView>
  </sheetViews>
  <sheetFormatPr defaultRowHeight="15" x14ac:dyDescent="0.2"/>
  <cols>
    <col min="2" max="2" width="3.140625" customWidth="1"/>
    <col min="3" max="3" width="22.7109375" customWidth="1"/>
    <col min="4" max="4" width="18.140625" customWidth="1"/>
    <col min="5" max="5" width="3.140625" style="2" customWidth="1"/>
    <col min="6" max="6" width="17.28515625" bestFit="1" customWidth="1"/>
    <col min="7" max="7" width="3.140625" customWidth="1"/>
  </cols>
  <sheetData>
    <row r="1" spans="2:7" ht="18" x14ac:dyDescent="0.25">
      <c r="C1" s="1" t="s">
        <v>159</v>
      </c>
    </row>
    <row r="2" spans="2:7" x14ac:dyDescent="0.2">
      <c r="C2" s="2" t="s">
        <v>32</v>
      </c>
    </row>
    <row r="4" spans="2:7" x14ac:dyDescent="0.2">
      <c r="C4" s="3" t="s">
        <v>1</v>
      </c>
      <c r="D4" s="2"/>
      <c r="F4" s="2"/>
    </row>
    <row r="5" spans="2:7" ht="15.75" thickBot="1" x14ac:dyDescent="0.25">
      <c r="C5" s="25"/>
      <c r="D5" s="2"/>
      <c r="F5" s="2"/>
    </row>
    <row r="6" spans="2:7" x14ac:dyDescent="0.2">
      <c r="B6" s="4"/>
      <c r="C6" s="27"/>
      <c r="D6" s="28"/>
      <c r="E6" s="60"/>
      <c r="F6" s="33"/>
    </row>
    <row r="7" spans="2:7" x14ac:dyDescent="0.2">
      <c r="B7" s="7"/>
      <c r="C7" s="5" t="s">
        <v>60</v>
      </c>
      <c r="D7" s="150">
        <v>6.4000000000000001E-2</v>
      </c>
      <c r="E7" s="61"/>
      <c r="F7" s="33"/>
    </row>
    <row r="8" spans="2:7" x14ac:dyDescent="0.2">
      <c r="B8" s="7"/>
      <c r="C8" s="5" t="s">
        <v>89</v>
      </c>
      <c r="D8" s="57">
        <v>8.4000000000000005E-2</v>
      </c>
      <c r="E8" s="61"/>
      <c r="F8" s="33"/>
    </row>
    <row r="9" spans="2:7" ht="15.75" thickBot="1" x14ac:dyDescent="0.25">
      <c r="B9" s="9"/>
      <c r="C9" s="10"/>
      <c r="D9" s="62"/>
      <c r="E9" s="63"/>
      <c r="F9" s="33"/>
    </row>
    <row r="10" spans="2:7" x14ac:dyDescent="0.2">
      <c r="C10" s="2"/>
      <c r="D10" s="2"/>
      <c r="F10" s="2"/>
    </row>
    <row r="11" spans="2:7" x14ac:dyDescent="0.2">
      <c r="C11" s="3" t="s">
        <v>2</v>
      </c>
      <c r="D11" s="2"/>
      <c r="F11" s="2"/>
    </row>
    <row r="12" spans="2:7" ht="15.75" thickBot="1" x14ac:dyDescent="0.25">
      <c r="C12" s="25"/>
      <c r="D12" s="2"/>
      <c r="F12" s="2"/>
    </row>
    <row r="13" spans="2:7" x14ac:dyDescent="0.2">
      <c r="B13" s="12"/>
      <c r="C13" s="14"/>
      <c r="D13" s="35"/>
      <c r="E13" s="40"/>
      <c r="F13" s="40"/>
      <c r="G13" s="30"/>
    </row>
    <row r="14" spans="2:7" x14ac:dyDescent="0.2">
      <c r="B14" s="15"/>
      <c r="C14" s="17" t="s">
        <v>90</v>
      </c>
      <c r="D14" s="50" t="s">
        <v>93</v>
      </c>
      <c r="E14" s="38"/>
      <c r="F14" s="127" t="s">
        <v>94</v>
      </c>
      <c r="G14" s="88"/>
    </row>
    <row r="15" spans="2:7" x14ac:dyDescent="0.2">
      <c r="B15" s="15"/>
      <c r="C15" s="17"/>
      <c r="D15" s="59"/>
      <c r="E15" s="39"/>
      <c r="F15" s="19"/>
      <c r="G15" s="16"/>
    </row>
    <row r="16" spans="2:7" ht="15.75" x14ac:dyDescent="0.25">
      <c r="B16" s="15"/>
      <c r="C16" s="17" t="s">
        <v>91</v>
      </c>
      <c r="D16" s="128">
        <f>D7-D8</f>
        <v>-2.0000000000000004E-2</v>
      </c>
      <c r="E16" s="130"/>
      <c r="F16" s="131">
        <f>D7+D8</f>
        <v>0.14800000000000002</v>
      </c>
      <c r="G16" s="31"/>
    </row>
    <row r="17" spans="2:7" ht="15.75" x14ac:dyDescent="0.25">
      <c r="B17" s="15"/>
      <c r="C17" s="17"/>
      <c r="D17" s="129"/>
      <c r="E17" s="130"/>
      <c r="F17" s="132"/>
      <c r="G17" s="31"/>
    </row>
    <row r="18" spans="2:7" ht="15.75" x14ac:dyDescent="0.25">
      <c r="B18" s="15"/>
      <c r="C18" s="17" t="s">
        <v>92</v>
      </c>
      <c r="D18" s="128">
        <f>D7-(2*D8)</f>
        <v>-0.10400000000000001</v>
      </c>
      <c r="E18" s="130"/>
      <c r="F18" s="131">
        <f>D7+(2*D8)</f>
        <v>0.23200000000000001</v>
      </c>
      <c r="G18" s="31"/>
    </row>
    <row r="19" spans="2:7" ht="15.75" thickBot="1" x14ac:dyDescent="0.25">
      <c r="B19" s="21"/>
      <c r="C19" s="42"/>
      <c r="D19" s="53"/>
      <c r="E19" s="54"/>
      <c r="F19" s="55"/>
      <c r="G19" s="23"/>
    </row>
  </sheetData>
  <phoneticPr fontId="0" type="noConversion"/>
  <pageMargins left="0.75" right="0.75" top="1" bottom="1" header="0.5" footer="0.5"/>
  <pageSetup orientation="portrait" horizont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112119"/>
  <dimension ref="B1:G19"/>
  <sheetViews>
    <sheetView workbookViewId="0">
      <selection activeCell="C2" sqref="C2"/>
    </sheetView>
  </sheetViews>
  <sheetFormatPr defaultRowHeight="15" x14ac:dyDescent="0.2"/>
  <cols>
    <col min="2" max="2" width="3.140625" customWidth="1"/>
    <col min="3" max="3" width="22.140625" customWidth="1"/>
    <col min="4" max="4" width="18.140625" customWidth="1"/>
    <col min="5" max="5" width="3.140625" style="2" customWidth="1"/>
    <col min="6" max="6" width="17.28515625" bestFit="1" customWidth="1"/>
    <col min="7" max="7" width="3.140625" customWidth="1"/>
  </cols>
  <sheetData>
    <row r="1" spans="2:7" ht="18" x14ac:dyDescent="0.25">
      <c r="C1" s="1" t="s">
        <v>159</v>
      </c>
    </row>
    <row r="2" spans="2:7" x14ac:dyDescent="0.2">
      <c r="C2" s="2" t="s">
        <v>20</v>
      </c>
    </row>
    <row r="4" spans="2:7" x14ac:dyDescent="0.2">
      <c r="C4" s="3" t="s">
        <v>1</v>
      </c>
      <c r="D4" s="2"/>
      <c r="F4" s="2"/>
    </row>
    <row r="5" spans="2:7" ht="15.75" thickBot="1" x14ac:dyDescent="0.25">
      <c r="C5" s="25"/>
      <c r="D5" s="2"/>
      <c r="F5" s="2"/>
    </row>
    <row r="6" spans="2:7" x14ac:dyDescent="0.2">
      <c r="B6" s="4"/>
      <c r="C6" s="27"/>
      <c r="D6" s="28"/>
      <c r="E6" s="60"/>
      <c r="F6" s="33"/>
    </row>
    <row r="7" spans="2:7" x14ac:dyDescent="0.2">
      <c r="B7" s="7"/>
      <c r="C7" s="5" t="s">
        <v>60</v>
      </c>
      <c r="D7" s="150">
        <v>0.121</v>
      </c>
      <c r="E7" s="61"/>
      <c r="F7" s="33"/>
    </row>
    <row r="8" spans="2:7" x14ac:dyDescent="0.2">
      <c r="B8" s="7"/>
      <c r="C8" s="5" t="s">
        <v>89</v>
      </c>
      <c r="D8" s="57">
        <v>0.20100000000000001</v>
      </c>
      <c r="E8" s="61"/>
      <c r="F8" s="33"/>
    </row>
    <row r="9" spans="2:7" ht="15.75" thickBot="1" x14ac:dyDescent="0.25">
      <c r="B9" s="9"/>
      <c r="C9" s="10"/>
      <c r="D9" s="62"/>
      <c r="E9" s="63"/>
      <c r="F9" s="33"/>
    </row>
    <row r="10" spans="2:7" x14ac:dyDescent="0.2">
      <c r="C10" s="2"/>
      <c r="D10" s="2"/>
      <c r="F10" s="2"/>
    </row>
    <row r="11" spans="2:7" x14ac:dyDescent="0.2">
      <c r="C11" s="3" t="s">
        <v>2</v>
      </c>
      <c r="D11" s="2"/>
      <c r="F11" s="2"/>
    </row>
    <row r="12" spans="2:7" ht="15.75" thickBot="1" x14ac:dyDescent="0.25">
      <c r="C12" s="25"/>
      <c r="D12" s="2"/>
      <c r="F12" s="2"/>
    </row>
    <row r="13" spans="2:7" x14ac:dyDescent="0.2">
      <c r="B13" s="12"/>
      <c r="C13" s="14"/>
      <c r="D13" s="35"/>
      <c r="E13" s="40"/>
      <c r="F13" s="40"/>
      <c r="G13" s="30"/>
    </row>
    <row r="14" spans="2:7" x14ac:dyDescent="0.2">
      <c r="B14" s="15"/>
      <c r="C14" s="17" t="s">
        <v>90</v>
      </c>
      <c r="D14" s="50" t="s">
        <v>93</v>
      </c>
      <c r="E14" s="38"/>
      <c r="F14" s="127" t="s">
        <v>94</v>
      </c>
      <c r="G14" s="88"/>
    </row>
    <row r="15" spans="2:7" x14ac:dyDescent="0.2">
      <c r="B15" s="15"/>
      <c r="C15" s="17"/>
      <c r="D15" s="59"/>
      <c r="E15" s="39"/>
      <c r="F15" s="19"/>
      <c r="G15" s="16"/>
    </row>
    <row r="16" spans="2:7" ht="15.75" x14ac:dyDescent="0.25">
      <c r="B16" s="15"/>
      <c r="C16" s="17" t="s">
        <v>91</v>
      </c>
      <c r="D16" s="128">
        <f>D7-D8</f>
        <v>-8.0000000000000016E-2</v>
      </c>
      <c r="E16" s="130"/>
      <c r="F16" s="131">
        <f>D7+D8</f>
        <v>0.32200000000000001</v>
      </c>
      <c r="G16" s="31"/>
    </row>
    <row r="17" spans="2:7" ht="15.75" x14ac:dyDescent="0.25">
      <c r="B17" s="15"/>
      <c r="C17" s="17"/>
      <c r="D17" s="129"/>
      <c r="E17" s="130"/>
      <c r="F17" s="132"/>
      <c r="G17" s="31"/>
    </row>
    <row r="18" spans="2:7" ht="15.75" x14ac:dyDescent="0.25">
      <c r="B18" s="15"/>
      <c r="C18" s="17" t="s">
        <v>92</v>
      </c>
      <c r="D18" s="128">
        <f>D7-(2*D8)</f>
        <v>-0.28100000000000003</v>
      </c>
      <c r="E18" s="130"/>
      <c r="F18" s="131">
        <f>D7+(2*D8)</f>
        <v>0.52300000000000002</v>
      </c>
      <c r="G18" s="31"/>
    </row>
    <row r="19" spans="2:7" ht="15.75" thickBot="1" x14ac:dyDescent="0.25">
      <c r="B19" s="21"/>
      <c r="C19" s="42"/>
      <c r="D19" s="53"/>
      <c r="E19" s="54"/>
      <c r="F19" s="55"/>
      <c r="G19" s="23"/>
    </row>
  </sheetData>
  <phoneticPr fontId="0" type="noConversion"/>
  <pageMargins left="0.75" right="0.75" top="1" bottom="1" header="0.5" footer="0.5"/>
  <pageSetup orientation="portrait" horizont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115"/>
  <dimension ref="B1:H67"/>
  <sheetViews>
    <sheetView zoomScaleNormal="100" workbookViewId="0">
      <selection activeCell="C2" sqref="C2"/>
    </sheetView>
  </sheetViews>
  <sheetFormatPr defaultRowHeight="12.75" x14ac:dyDescent="0.2"/>
  <cols>
    <col min="2" max="2" width="3.140625" customWidth="1"/>
    <col min="3" max="3" width="22.5703125" customWidth="1"/>
    <col min="4" max="7" width="14.28515625" customWidth="1"/>
    <col min="8" max="8" width="3.140625" customWidth="1"/>
  </cols>
  <sheetData>
    <row r="1" spans="2:7" ht="18" x14ac:dyDescent="0.25">
      <c r="C1" s="1" t="s">
        <v>159</v>
      </c>
      <c r="D1" s="1"/>
    </row>
    <row r="2" spans="2:7" ht="15.75" customHeight="1" x14ac:dyDescent="0.2">
      <c r="C2" s="2" t="s">
        <v>147</v>
      </c>
      <c r="D2" s="2"/>
    </row>
    <row r="3" spans="2:7" ht="15.75" customHeight="1" x14ac:dyDescent="0.2"/>
    <row r="4" spans="2:7" ht="15.75" customHeight="1" x14ac:dyDescent="0.2">
      <c r="C4" s="3" t="s">
        <v>1</v>
      </c>
      <c r="D4" s="3"/>
      <c r="E4" s="2"/>
      <c r="F4" s="2"/>
      <c r="G4" s="2"/>
    </row>
    <row r="5" spans="2:7" ht="15.75" customHeight="1" thickBot="1" x14ac:dyDescent="0.25">
      <c r="C5" s="25"/>
      <c r="D5" s="25"/>
      <c r="E5" s="26"/>
      <c r="F5" s="2"/>
      <c r="G5" s="2"/>
    </row>
    <row r="6" spans="2:7" ht="15.75" customHeight="1" x14ac:dyDescent="0.2">
      <c r="B6" s="4"/>
      <c r="C6" s="27"/>
      <c r="D6" s="27"/>
      <c r="E6" s="6"/>
      <c r="F6" s="44"/>
    </row>
    <row r="7" spans="2:7" ht="15.75" customHeight="1" x14ac:dyDescent="0.2">
      <c r="B7" s="7"/>
      <c r="C7" s="103" t="s">
        <v>53</v>
      </c>
      <c r="D7" s="103" t="s">
        <v>62</v>
      </c>
      <c r="E7" s="34"/>
      <c r="F7" s="45"/>
    </row>
    <row r="8" spans="2:7" ht="15.75" customHeight="1" x14ac:dyDescent="0.2">
      <c r="B8" s="7"/>
      <c r="C8" s="5">
        <v>1</v>
      </c>
      <c r="D8" s="100">
        <v>0.12</v>
      </c>
      <c r="E8" s="34"/>
      <c r="F8" s="45"/>
    </row>
    <row r="9" spans="2:7" ht="15.75" customHeight="1" x14ac:dyDescent="0.2">
      <c r="B9" s="7"/>
      <c r="C9" s="5">
        <v>2</v>
      </c>
      <c r="D9" s="100">
        <v>-0.15</v>
      </c>
      <c r="E9" s="34"/>
      <c r="F9" s="45"/>
    </row>
    <row r="10" spans="2:7" ht="15.75" customHeight="1" x14ac:dyDescent="0.2">
      <c r="B10" s="7"/>
      <c r="C10" s="5">
        <v>3</v>
      </c>
      <c r="D10" s="100">
        <v>0.13</v>
      </c>
      <c r="E10" s="34"/>
      <c r="F10" s="45"/>
    </row>
    <row r="11" spans="2:7" ht="15.75" customHeight="1" x14ac:dyDescent="0.2">
      <c r="B11" s="7"/>
      <c r="C11" s="5">
        <v>4</v>
      </c>
      <c r="D11" s="100">
        <v>0.27</v>
      </c>
      <c r="E11" s="34"/>
      <c r="F11" s="45"/>
    </row>
    <row r="12" spans="2:7" ht="15.75" customHeight="1" x14ac:dyDescent="0.2">
      <c r="B12" s="7"/>
      <c r="C12" s="5"/>
      <c r="D12" s="100"/>
      <c r="E12" s="34"/>
      <c r="F12" s="45"/>
    </row>
    <row r="13" spans="2:7" ht="15.75" customHeight="1" x14ac:dyDescent="0.2">
      <c r="B13" s="7"/>
      <c r="C13" s="5" t="s">
        <v>60</v>
      </c>
      <c r="D13" s="202">
        <v>0.105</v>
      </c>
      <c r="E13" s="34"/>
      <c r="F13" s="45"/>
    </row>
    <row r="14" spans="2:7" ht="15.75" customHeight="1" thickBot="1" x14ac:dyDescent="0.25">
      <c r="B14" s="9"/>
      <c r="C14" s="10"/>
      <c r="D14" s="10"/>
      <c r="E14" s="11"/>
      <c r="F14" s="44"/>
    </row>
    <row r="15" spans="2:7" ht="15.75" customHeight="1" x14ac:dyDescent="0.2">
      <c r="C15" s="2"/>
      <c r="D15" s="2"/>
      <c r="E15" s="2"/>
      <c r="F15" s="2"/>
      <c r="G15" s="2"/>
    </row>
    <row r="16" spans="2:7" ht="15.75" customHeight="1" x14ac:dyDescent="0.2">
      <c r="C16" s="3" t="s">
        <v>2</v>
      </c>
      <c r="D16" s="3"/>
      <c r="E16" s="2"/>
      <c r="F16" s="2"/>
      <c r="G16" s="2"/>
    </row>
    <row r="17" spans="2:8" ht="15.75" customHeight="1" thickBot="1" x14ac:dyDescent="0.25">
      <c r="C17" s="25"/>
      <c r="D17" s="25"/>
      <c r="E17" s="2"/>
      <c r="F17" s="2"/>
      <c r="G17" s="2"/>
    </row>
    <row r="18" spans="2:8" ht="15.75" customHeight="1" x14ac:dyDescent="0.2">
      <c r="B18" s="12"/>
      <c r="C18" s="14"/>
      <c r="D18" s="14"/>
      <c r="E18" s="35"/>
      <c r="F18" s="35"/>
      <c r="G18" s="40"/>
      <c r="H18" s="30"/>
    </row>
    <row r="19" spans="2:8" ht="15.75" customHeight="1" x14ac:dyDescent="0.2">
      <c r="B19" s="15"/>
      <c r="C19" s="13" t="s">
        <v>115</v>
      </c>
      <c r="D19" s="155">
        <f>D13*5</f>
        <v>0.52500000000000002</v>
      </c>
      <c r="E19" s="36"/>
      <c r="F19" s="36"/>
      <c r="G19" s="41"/>
      <c r="H19" s="31"/>
    </row>
    <row r="20" spans="2:8" ht="15.75" customHeight="1" x14ac:dyDescent="0.2">
      <c r="B20" s="15"/>
      <c r="C20" s="13" t="s">
        <v>116</v>
      </c>
      <c r="D20" s="92">
        <f>SUM(D8:D11)</f>
        <v>0.37</v>
      </c>
      <c r="E20" s="36"/>
      <c r="F20" s="36"/>
      <c r="G20" s="41"/>
      <c r="H20" s="31"/>
    </row>
    <row r="21" spans="2:8" ht="15.75" customHeight="1" x14ac:dyDescent="0.2">
      <c r="B21" s="15"/>
      <c r="C21" s="13"/>
      <c r="D21" s="156"/>
      <c r="E21" s="36"/>
      <c r="F21" s="36"/>
      <c r="G21" s="41"/>
      <c r="H21" s="31"/>
    </row>
    <row r="22" spans="2:8" ht="15.75" customHeight="1" x14ac:dyDescent="0.25">
      <c r="B22" s="15"/>
      <c r="C22" s="13" t="s">
        <v>117</v>
      </c>
      <c r="D22" s="87">
        <f>D19-D20</f>
        <v>0.15500000000000003</v>
      </c>
      <c r="E22" s="36"/>
      <c r="F22" s="36"/>
      <c r="G22" s="41"/>
      <c r="H22" s="31"/>
    </row>
    <row r="23" spans="2:8" ht="15.75" customHeight="1" x14ac:dyDescent="0.2">
      <c r="B23" s="15"/>
      <c r="C23" s="13"/>
      <c r="D23" s="13"/>
      <c r="E23" s="36"/>
      <c r="F23" s="36"/>
      <c r="G23" s="41"/>
      <c r="H23" s="31"/>
    </row>
    <row r="24" spans="2:8" ht="30" x14ac:dyDescent="0.2">
      <c r="B24" s="15"/>
      <c r="C24" s="105" t="s">
        <v>54</v>
      </c>
      <c r="D24" s="106" t="s">
        <v>56</v>
      </c>
      <c r="E24" s="48" t="s">
        <v>57</v>
      </c>
      <c r="F24" s="107" t="s">
        <v>58</v>
      </c>
      <c r="G24" s="47" t="s">
        <v>59</v>
      </c>
      <c r="H24" s="31"/>
    </row>
    <row r="25" spans="2:8" ht="15.75" customHeight="1" x14ac:dyDescent="0.2">
      <c r="B25" s="15"/>
      <c r="C25" s="13">
        <v>1</v>
      </c>
      <c r="D25" s="197">
        <f>D8</f>
        <v>0.12</v>
      </c>
      <c r="E25" s="68">
        <f>$D$13</f>
        <v>0.105</v>
      </c>
      <c r="F25" s="68">
        <f>D25-E25</f>
        <v>1.4999999999999999E-2</v>
      </c>
      <c r="G25" s="108">
        <f>F25*F25</f>
        <v>2.2499999999999999E-4</v>
      </c>
      <c r="H25" s="31"/>
    </row>
    <row r="26" spans="2:8" ht="15.75" customHeight="1" x14ac:dyDescent="0.2">
      <c r="B26" s="15"/>
      <c r="C26" s="13">
        <v>2</v>
      </c>
      <c r="D26" s="197">
        <f>D9</f>
        <v>-0.15</v>
      </c>
      <c r="E26" s="68">
        <f>$D$13</f>
        <v>0.105</v>
      </c>
      <c r="F26" s="68">
        <f>D26-E26</f>
        <v>-0.255</v>
      </c>
      <c r="G26" s="108">
        <f>F26*F26</f>
        <v>6.5024999999999999E-2</v>
      </c>
      <c r="H26" s="31"/>
    </row>
    <row r="27" spans="2:8" ht="15.75" customHeight="1" x14ac:dyDescent="0.2">
      <c r="B27" s="15"/>
      <c r="C27" s="13">
        <v>3</v>
      </c>
      <c r="D27" s="197">
        <f>D10</f>
        <v>0.13</v>
      </c>
      <c r="E27" s="68">
        <f>$D$13</f>
        <v>0.105</v>
      </c>
      <c r="F27" s="68">
        <f>D27-E27</f>
        <v>2.5000000000000008E-2</v>
      </c>
      <c r="G27" s="108">
        <f>F27*F27</f>
        <v>6.2500000000000045E-4</v>
      </c>
      <c r="H27" s="31"/>
    </row>
    <row r="28" spans="2:8" ht="15.75" customHeight="1" x14ac:dyDescent="0.2">
      <c r="B28" s="15"/>
      <c r="C28" s="13">
        <v>4</v>
      </c>
      <c r="D28" s="197">
        <f>D11</f>
        <v>0.27</v>
      </c>
      <c r="E28" s="68">
        <f>$D$13</f>
        <v>0.105</v>
      </c>
      <c r="F28" s="68">
        <f>D28-E28</f>
        <v>0.16500000000000004</v>
      </c>
      <c r="G28" s="108">
        <f>F28*F28</f>
        <v>2.7225000000000013E-2</v>
      </c>
      <c r="H28" s="31"/>
    </row>
    <row r="29" spans="2:8" ht="15.75" customHeight="1" x14ac:dyDescent="0.2">
      <c r="B29" s="15"/>
      <c r="C29" s="13">
        <v>5</v>
      </c>
      <c r="D29" s="157">
        <f>D22</f>
        <v>0.15500000000000003</v>
      </c>
      <c r="E29" s="68">
        <f>$D$13</f>
        <v>0.105</v>
      </c>
      <c r="F29" s="68">
        <f>D29-E29</f>
        <v>5.0000000000000031E-2</v>
      </c>
      <c r="G29" s="109">
        <f>F29*F29</f>
        <v>2.5000000000000031E-3</v>
      </c>
      <c r="H29" s="31"/>
    </row>
    <row r="30" spans="2:8" ht="15.75" customHeight="1" x14ac:dyDescent="0.2">
      <c r="B30" s="15"/>
      <c r="C30" s="20" t="s">
        <v>15</v>
      </c>
      <c r="D30" s="68">
        <f>D25+D26+D27+D28+D29</f>
        <v>0.52500000000000002</v>
      </c>
      <c r="E30" s="68"/>
      <c r="F30" s="68"/>
      <c r="G30" s="108">
        <f>G25+G26+G27+G28+G29</f>
        <v>9.5600000000000018E-2</v>
      </c>
      <c r="H30" s="31"/>
    </row>
    <row r="31" spans="2:8" ht="15.75" customHeight="1" x14ac:dyDescent="0.25">
      <c r="B31" s="15"/>
      <c r="C31" s="20" t="s">
        <v>60</v>
      </c>
      <c r="D31" s="111">
        <f>D30/5</f>
        <v>0.10500000000000001</v>
      </c>
      <c r="E31" s="68"/>
      <c r="F31" s="68"/>
      <c r="G31" s="108"/>
      <c r="H31" s="31"/>
    </row>
    <row r="32" spans="2:8" ht="15.75" customHeight="1" x14ac:dyDescent="0.2">
      <c r="B32" s="15"/>
      <c r="C32" s="13"/>
      <c r="D32" s="13"/>
      <c r="E32" s="36"/>
      <c r="F32" s="36"/>
      <c r="G32" s="41"/>
      <c r="H32" s="31"/>
    </row>
    <row r="33" spans="2:8" ht="15.75" customHeight="1" x14ac:dyDescent="0.25">
      <c r="B33" s="15"/>
      <c r="C33" s="20" t="s">
        <v>155</v>
      </c>
      <c r="D33" s="112">
        <f>G30/4</f>
        <v>2.3900000000000005E-2</v>
      </c>
      <c r="E33" s="36"/>
      <c r="F33" s="36"/>
      <c r="G33" s="41"/>
      <c r="H33" s="31"/>
    </row>
    <row r="34" spans="2:8" ht="15.75" customHeight="1" x14ac:dyDescent="0.2">
      <c r="B34" s="15"/>
      <c r="C34" s="20"/>
      <c r="D34" s="13"/>
      <c r="E34" s="36"/>
      <c r="F34" s="36"/>
      <c r="G34" s="41"/>
      <c r="H34" s="31"/>
    </row>
    <row r="35" spans="2:8" ht="15.75" customHeight="1" x14ac:dyDescent="0.25">
      <c r="B35" s="15"/>
      <c r="C35" s="20" t="s">
        <v>156</v>
      </c>
      <c r="D35" s="87">
        <f>SQRT(D33)</f>
        <v>0.15459624833740307</v>
      </c>
      <c r="E35" s="36"/>
      <c r="F35" s="36"/>
      <c r="G35" s="41"/>
      <c r="H35" s="31"/>
    </row>
    <row r="36" spans="2:8" ht="15.75" customHeight="1" thickBot="1" x14ac:dyDescent="0.25">
      <c r="B36" s="21"/>
      <c r="C36" s="42"/>
      <c r="D36" s="42"/>
      <c r="E36" s="52"/>
      <c r="F36" s="53"/>
      <c r="G36" s="54"/>
      <c r="H36" s="23"/>
    </row>
    <row r="37" spans="2:8" ht="15.75" customHeight="1" x14ac:dyDescent="0.2"/>
    <row r="38" spans="2:8" ht="15.75" customHeight="1" x14ac:dyDescent="0.2"/>
    <row r="39" spans="2:8" ht="15.75" customHeight="1" x14ac:dyDescent="0.2"/>
    <row r="40" spans="2:8" ht="15.75" customHeight="1" x14ac:dyDescent="0.2"/>
    <row r="41" spans="2:8" ht="15.75" customHeight="1" x14ac:dyDescent="0.2"/>
    <row r="42" spans="2:8" ht="15.75" customHeight="1" x14ac:dyDescent="0.2"/>
    <row r="43" spans="2:8" ht="15.75" customHeight="1" x14ac:dyDescent="0.2"/>
    <row r="44" spans="2:8" ht="15.75" customHeight="1" x14ac:dyDescent="0.2"/>
    <row r="45" spans="2:8" ht="15.75" customHeight="1" x14ac:dyDescent="0.2"/>
    <row r="46" spans="2:8" ht="15.75" customHeight="1" x14ac:dyDescent="0.2"/>
    <row r="47" spans="2:8" ht="15.75" customHeight="1" x14ac:dyDescent="0.2"/>
    <row r="48" spans="2: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</sheetData>
  <phoneticPr fontId="0" type="noConversion"/>
  <pageMargins left="0.75" right="0.75" top="1" bottom="1" header="0.5" footer="0.5"/>
  <pageSetup scale="95" orientation="portrait" horizont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65"/>
  <sheetViews>
    <sheetView workbookViewId="0">
      <selection activeCell="C2" sqref="C2"/>
    </sheetView>
  </sheetViews>
  <sheetFormatPr defaultRowHeight="12.75" x14ac:dyDescent="0.2"/>
  <cols>
    <col min="2" max="2" width="3.28515625" customWidth="1"/>
    <col min="3" max="3" width="22.140625" customWidth="1"/>
    <col min="4" max="4" width="18.28515625" customWidth="1"/>
    <col min="5" max="5" width="3.28515625" customWidth="1"/>
  </cols>
  <sheetData>
    <row r="1" spans="1:15" ht="18" x14ac:dyDescent="0.25">
      <c r="A1" s="158"/>
      <c r="B1" s="158"/>
      <c r="C1" s="1" t="s">
        <v>159</v>
      </c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</row>
    <row r="2" spans="1:15" ht="15" x14ac:dyDescent="0.2">
      <c r="A2" s="158"/>
      <c r="B2" s="158"/>
      <c r="C2" s="2" t="s">
        <v>148</v>
      </c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</row>
    <row r="3" spans="1:15" ht="15" x14ac:dyDescent="0.2">
      <c r="A3" s="158"/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</row>
    <row r="4" spans="1:15" ht="15" x14ac:dyDescent="0.2">
      <c r="A4" s="158"/>
      <c r="B4" s="158"/>
      <c r="C4" s="3" t="s">
        <v>118</v>
      </c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</row>
    <row r="5" spans="1:15" ht="15.75" thickBot="1" x14ac:dyDescent="0.25">
      <c r="A5" s="158"/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</row>
    <row r="6" spans="1:15" ht="15" x14ac:dyDescent="0.2">
      <c r="A6" s="158"/>
      <c r="B6" s="159"/>
      <c r="C6" s="160"/>
      <c r="D6" s="160"/>
      <c r="E6" s="161"/>
      <c r="F6" s="158"/>
      <c r="G6" s="158"/>
      <c r="H6" s="158"/>
      <c r="I6" s="158"/>
      <c r="J6" s="158"/>
      <c r="K6" s="158"/>
      <c r="L6" s="158"/>
      <c r="M6" s="158"/>
      <c r="N6" s="158"/>
      <c r="O6" s="158"/>
    </row>
    <row r="7" spans="1:15" ht="15" x14ac:dyDescent="0.2">
      <c r="A7" s="158"/>
      <c r="B7" s="162"/>
      <c r="C7" s="163" t="s">
        <v>119</v>
      </c>
      <c r="D7" s="164">
        <v>0.24</v>
      </c>
      <c r="E7" s="165"/>
      <c r="F7" s="158"/>
      <c r="G7" s="158"/>
      <c r="H7" s="158"/>
      <c r="I7" s="158"/>
      <c r="J7" s="158"/>
      <c r="K7" s="158"/>
      <c r="L7" s="158"/>
      <c r="M7" s="158"/>
      <c r="N7" s="158"/>
      <c r="O7" s="158"/>
    </row>
    <row r="8" spans="1:15" ht="15" x14ac:dyDescent="0.2">
      <c r="A8" s="158"/>
      <c r="B8" s="162"/>
      <c r="C8" s="163" t="s">
        <v>120</v>
      </c>
      <c r="D8" s="164">
        <v>0.12</v>
      </c>
      <c r="E8" s="165"/>
      <c r="F8" s="158"/>
      <c r="G8" s="158"/>
      <c r="H8" s="158"/>
      <c r="I8" s="158"/>
      <c r="J8" s="158"/>
      <c r="K8" s="158"/>
      <c r="L8" s="158"/>
      <c r="M8" s="158"/>
      <c r="N8" s="158"/>
      <c r="O8" s="158"/>
    </row>
    <row r="9" spans="1:15" ht="15" x14ac:dyDescent="0.2">
      <c r="A9" s="158"/>
      <c r="B9" s="162"/>
      <c r="C9" s="163" t="s">
        <v>121</v>
      </c>
      <c r="D9" s="164">
        <v>0.38</v>
      </c>
      <c r="E9" s="165"/>
      <c r="F9" s="158"/>
      <c r="G9" s="158"/>
      <c r="H9" s="158"/>
      <c r="I9" s="158"/>
      <c r="J9" s="158"/>
      <c r="K9" s="158"/>
      <c r="L9" s="158"/>
      <c r="M9" s="158"/>
      <c r="N9" s="158"/>
      <c r="O9" s="158"/>
    </row>
    <row r="10" spans="1:15" ht="15" x14ac:dyDescent="0.2">
      <c r="A10" s="158"/>
      <c r="B10" s="162"/>
      <c r="C10" s="163" t="s">
        <v>122</v>
      </c>
      <c r="D10" s="164">
        <v>-0.02</v>
      </c>
      <c r="E10" s="165"/>
      <c r="F10" s="158"/>
      <c r="G10" s="158"/>
      <c r="H10" s="158"/>
      <c r="I10" s="158"/>
      <c r="J10" s="158"/>
      <c r="K10" s="158"/>
      <c r="L10" s="158"/>
      <c r="M10" s="158"/>
      <c r="N10" s="158"/>
      <c r="O10" s="158"/>
    </row>
    <row r="11" spans="1:15" ht="15" x14ac:dyDescent="0.2">
      <c r="A11" s="158"/>
      <c r="B11" s="162"/>
      <c r="C11" s="163" t="s">
        <v>123</v>
      </c>
      <c r="D11" s="164">
        <v>0.21</v>
      </c>
      <c r="E11" s="165"/>
      <c r="F11" s="158"/>
      <c r="G11" s="158"/>
      <c r="H11" s="158"/>
      <c r="I11" s="158"/>
      <c r="J11" s="158"/>
      <c r="K11" s="158"/>
      <c r="L11" s="158"/>
      <c r="M11" s="158"/>
      <c r="N11" s="158"/>
      <c r="O11" s="158"/>
    </row>
    <row r="12" spans="1:15" ht="15" x14ac:dyDescent="0.2">
      <c r="A12" s="158"/>
      <c r="B12" s="162"/>
      <c r="C12" s="163" t="s">
        <v>124</v>
      </c>
      <c r="D12" s="164">
        <v>-0.16</v>
      </c>
      <c r="E12" s="165"/>
      <c r="F12" s="158"/>
      <c r="G12" s="158"/>
      <c r="H12" s="158"/>
      <c r="I12" s="158"/>
      <c r="J12" s="158"/>
      <c r="K12" s="158"/>
      <c r="L12" s="158"/>
      <c r="M12" s="158"/>
      <c r="N12" s="158"/>
      <c r="O12" s="158"/>
    </row>
    <row r="13" spans="1:15" ht="15.75" thickBot="1" x14ac:dyDescent="0.25">
      <c r="A13" s="158"/>
      <c r="B13" s="166"/>
      <c r="C13" s="167"/>
      <c r="D13" s="167"/>
      <c r="E13" s="168"/>
      <c r="F13" s="158"/>
      <c r="G13" s="158"/>
      <c r="H13" s="158"/>
      <c r="I13" s="158"/>
      <c r="J13" s="158"/>
      <c r="K13" s="158"/>
      <c r="L13" s="158"/>
      <c r="M13" s="158"/>
      <c r="N13" s="158"/>
      <c r="O13" s="158"/>
    </row>
    <row r="14" spans="1:15" ht="15" x14ac:dyDescent="0.2">
      <c r="A14" s="158"/>
      <c r="B14" s="158"/>
      <c r="C14" s="158"/>
      <c r="D14" s="158"/>
      <c r="E14" s="158"/>
      <c r="F14" s="158"/>
      <c r="G14" s="158"/>
      <c r="H14" s="158"/>
      <c r="I14" s="158"/>
      <c r="J14" s="158"/>
      <c r="K14" s="158"/>
      <c r="L14" s="158"/>
      <c r="M14" s="158"/>
      <c r="N14" s="158"/>
      <c r="O14" s="158"/>
    </row>
    <row r="15" spans="1:15" ht="15" x14ac:dyDescent="0.2">
      <c r="A15" s="158"/>
      <c r="B15" s="158"/>
      <c r="C15" s="3" t="s">
        <v>125</v>
      </c>
      <c r="D15" s="158"/>
      <c r="E15" s="158"/>
      <c r="F15" s="158"/>
      <c r="G15" s="158"/>
      <c r="H15" s="158"/>
      <c r="I15" s="158"/>
      <c r="J15" s="158"/>
      <c r="K15" s="158"/>
      <c r="L15" s="158"/>
      <c r="M15" s="158"/>
      <c r="N15" s="158"/>
      <c r="O15" s="158"/>
    </row>
    <row r="16" spans="1:15" ht="15.75" thickBot="1" x14ac:dyDescent="0.25">
      <c r="A16" s="158"/>
      <c r="B16" s="158"/>
      <c r="C16" s="158"/>
      <c r="D16" s="158"/>
      <c r="E16" s="158"/>
      <c r="F16" s="158"/>
      <c r="L16" s="158"/>
      <c r="M16" s="158"/>
      <c r="N16" s="158"/>
      <c r="O16" s="158"/>
    </row>
    <row r="17" spans="1:15" ht="15" x14ac:dyDescent="0.2">
      <c r="A17" s="158"/>
      <c r="B17" s="169"/>
      <c r="C17" s="170"/>
      <c r="D17" s="170"/>
      <c r="E17" s="171"/>
      <c r="F17" s="158"/>
      <c r="L17" s="158"/>
      <c r="M17" s="158"/>
      <c r="N17" s="158"/>
      <c r="O17" s="158"/>
    </row>
    <row r="18" spans="1:15" ht="15.75" x14ac:dyDescent="0.25">
      <c r="A18" s="158"/>
      <c r="B18" s="172"/>
      <c r="C18" s="173" t="s">
        <v>126</v>
      </c>
      <c r="D18" s="174">
        <f>(D7+D8+D9+D10+D11+D12)/6</f>
        <v>0.12833333333333333</v>
      </c>
      <c r="E18" s="175"/>
      <c r="F18" s="158"/>
      <c r="L18" s="158"/>
      <c r="M18" s="158"/>
      <c r="N18" s="158"/>
      <c r="O18" s="158"/>
    </row>
    <row r="19" spans="1:15" ht="15" x14ac:dyDescent="0.2">
      <c r="A19" s="158"/>
      <c r="B19" s="172"/>
      <c r="C19" s="173"/>
      <c r="D19" s="173"/>
      <c r="E19" s="175"/>
      <c r="F19" s="158"/>
      <c r="L19" s="158"/>
      <c r="M19" s="158"/>
      <c r="N19" s="158"/>
      <c r="O19" s="158"/>
    </row>
    <row r="20" spans="1:15" ht="15.75" x14ac:dyDescent="0.25">
      <c r="A20" s="158"/>
      <c r="B20" s="172"/>
      <c r="C20" s="173" t="s">
        <v>127</v>
      </c>
      <c r="D20" s="174">
        <f>(((1+D7)*(1+D8)*(1+D9)*(1+D10)*(1+D11)*(1+D12))^(1/6))-1</f>
        <v>0.11378557196515926</v>
      </c>
      <c r="E20" s="175"/>
      <c r="F20" s="158"/>
      <c r="L20" s="158"/>
      <c r="M20" s="158"/>
      <c r="N20" s="158"/>
      <c r="O20" s="158"/>
    </row>
    <row r="21" spans="1:15" ht="15.75" thickBot="1" x14ac:dyDescent="0.25">
      <c r="A21" s="158"/>
      <c r="B21" s="176"/>
      <c r="C21" s="177"/>
      <c r="D21" s="177"/>
      <c r="E21" s="178"/>
      <c r="F21" s="158"/>
      <c r="G21" s="158"/>
      <c r="H21" s="158"/>
      <c r="I21" s="158"/>
      <c r="J21" s="158"/>
      <c r="K21" s="158"/>
      <c r="L21" s="158"/>
      <c r="M21" s="158"/>
      <c r="N21" s="158"/>
      <c r="O21" s="158"/>
    </row>
    <row r="22" spans="1:15" ht="15" x14ac:dyDescent="0.2">
      <c r="A22" s="158"/>
      <c r="B22" s="158"/>
      <c r="C22" s="158"/>
      <c r="D22" s="158"/>
      <c r="E22" s="158"/>
      <c r="F22" s="158"/>
      <c r="G22" s="158"/>
      <c r="H22" s="158"/>
      <c r="I22" s="158"/>
      <c r="J22" s="158"/>
      <c r="K22" s="158"/>
      <c r="L22" s="158"/>
      <c r="M22" s="158"/>
      <c r="N22" s="158"/>
      <c r="O22" s="158"/>
    </row>
    <row r="23" spans="1:15" ht="15" x14ac:dyDescent="0.2">
      <c r="A23" s="158"/>
      <c r="B23" s="158"/>
      <c r="C23" s="158"/>
      <c r="D23" s="158"/>
      <c r="E23" s="158"/>
      <c r="F23" s="158"/>
      <c r="G23" s="158"/>
      <c r="H23" s="158"/>
      <c r="I23" s="158"/>
      <c r="J23" s="158"/>
      <c r="K23" s="158"/>
      <c r="L23" s="158"/>
      <c r="M23" s="158"/>
      <c r="N23" s="158"/>
      <c r="O23" s="158"/>
    </row>
    <row r="24" spans="1:15" ht="15" x14ac:dyDescent="0.2">
      <c r="A24" s="158"/>
      <c r="B24" s="158"/>
      <c r="C24" s="158"/>
      <c r="D24" s="158"/>
      <c r="E24" s="158"/>
      <c r="F24" s="158"/>
      <c r="G24" s="158"/>
      <c r="H24" s="158"/>
      <c r="I24" s="158"/>
      <c r="J24" s="158"/>
      <c r="K24" s="158"/>
      <c r="L24" s="158"/>
      <c r="M24" s="158"/>
      <c r="N24" s="158"/>
      <c r="O24" s="158"/>
    </row>
    <row r="25" spans="1:15" ht="15" x14ac:dyDescent="0.2">
      <c r="A25" s="158"/>
      <c r="B25" s="158"/>
      <c r="C25" s="158"/>
      <c r="D25" s="158"/>
      <c r="E25" s="158"/>
      <c r="F25" s="158"/>
      <c r="G25" s="158"/>
      <c r="H25" s="158"/>
      <c r="I25" s="158"/>
      <c r="J25" s="158"/>
      <c r="K25" s="158"/>
      <c r="L25" s="158"/>
      <c r="M25" s="158"/>
      <c r="N25" s="158"/>
      <c r="O25" s="158"/>
    </row>
    <row r="26" spans="1:15" ht="15" x14ac:dyDescent="0.2">
      <c r="A26" s="158"/>
      <c r="B26" s="158"/>
      <c r="C26" s="158"/>
      <c r="D26" s="158"/>
      <c r="E26" s="158"/>
      <c r="F26" s="158"/>
      <c r="G26" s="158"/>
      <c r="H26" s="158"/>
      <c r="I26" s="158"/>
      <c r="J26" s="158"/>
      <c r="K26" s="158"/>
      <c r="L26" s="158"/>
      <c r="M26" s="158"/>
      <c r="N26" s="158"/>
      <c r="O26" s="158"/>
    </row>
    <row r="27" spans="1:15" ht="15" x14ac:dyDescent="0.2">
      <c r="A27" s="158"/>
      <c r="B27" s="158"/>
      <c r="C27" s="158"/>
      <c r="D27" s="158"/>
      <c r="E27" s="158"/>
      <c r="F27" s="158"/>
      <c r="G27" s="158"/>
      <c r="H27" s="158"/>
      <c r="I27" s="158"/>
      <c r="J27" s="158"/>
      <c r="K27" s="158"/>
      <c r="L27" s="158"/>
      <c r="M27" s="158"/>
      <c r="N27" s="158"/>
      <c r="O27" s="158"/>
    </row>
    <row r="28" spans="1:15" ht="15" x14ac:dyDescent="0.2">
      <c r="A28" s="158"/>
      <c r="B28" s="158"/>
      <c r="C28" s="158"/>
      <c r="D28" s="158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8"/>
    </row>
    <row r="29" spans="1:15" ht="15" x14ac:dyDescent="0.2">
      <c r="A29" s="158"/>
      <c r="B29" s="158"/>
      <c r="C29" s="158"/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O29" s="158"/>
    </row>
    <row r="30" spans="1:15" ht="15" x14ac:dyDescent="0.2">
      <c r="A30" s="158"/>
      <c r="B30" s="158"/>
      <c r="C30" s="158"/>
      <c r="D30" s="158"/>
      <c r="E30" s="158"/>
      <c r="F30" s="158"/>
      <c r="G30" s="158"/>
      <c r="H30" s="158"/>
      <c r="I30" s="158"/>
      <c r="J30" s="158"/>
      <c r="K30" s="158"/>
      <c r="L30" s="158"/>
      <c r="M30" s="158"/>
      <c r="N30" s="158"/>
      <c r="O30" s="158"/>
    </row>
    <row r="31" spans="1:15" ht="15" x14ac:dyDescent="0.2">
      <c r="A31" s="158"/>
      <c r="B31" s="158"/>
      <c r="C31" s="158"/>
      <c r="D31" s="158"/>
      <c r="E31" s="158"/>
      <c r="F31" s="158"/>
      <c r="G31" s="158"/>
      <c r="H31" s="158"/>
      <c r="I31" s="158"/>
      <c r="J31" s="158"/>
      <c r="K31" s="158"/>
      <c r="L31" s="158"/>
      <c r="M31" s="158"/>
      <c r="N31" s="158"/>
      <c r="O31" s="158"/>
    </row>
    <row r="32" spans="1:15" ht="15" x14ac:dyDescent="0.2">
      <c r="A32" s="158"/>
      <c r="B32" s="158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</row>
    <row r="33" spans="1:15" ht="15" x14ac:dyDescent="0.2">
      <c r="A33" s="158"/>
      <c r="B33" s="158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</row>
    <row r="34" spans="1:15" ht="15" x14ac:dyDescent="0.2">
      <c r="A34" s="158"/>
      <c r="B34" s="158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</row>
    <row r="35" spans="1:15" ht="15" x14ac:dyDescent="0.2">
      <c r="A35" s="158"/>
      <c r="B35" s="158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</row>
    <row r="36" spans="1:15" ht="15" x14ac:dyDescent="0.2">
      <c r="A36" s="158"/>
      <c r="B36" s="158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</row>
    <row r="37" spans="1:15" ht="15" x14ac:dyDescent="0.2">
      <c r="A37" s="158"/>
      <c r="B37" s="158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</row>
    <row r="38" spans="1:15" ht="15" x14ac:dyDescent="0.2">
      <c r="A38" s="158"/>
      <c r="B38" s="158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</row>
    <row r="39" spans="1:15" ht="15" x14ac:dyDescent="0.2">
      <c r="A39" s="158"/>
      <c r="B39" s="158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</row>
    <row r="40" spans="1:15" ht="15" x14ac:dyDescent="0.2">
      <c r="A40" s="158"/>
      <c r="B40" s="158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</row>
    <row r="41" spans="1:15" ht="15" x14ac:dyDescent="0.2">
      <c r="A41" s="158"/>
      <c r="B41" s="158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</row>
    <row r="42" spans="1:15" ht="15" x14ac:dyDescent="0.2">
      <c r="A42" s="158"/>
      <c r="B42" s="158"/>
      <c r="C42" s="158"/>
      <c r="D42" s="158"/>
      <c r="E42" s="158"/>
      <c r="F42" s="158"/>
      <c r="G42" s="158"/>
      <c r="H42" s="158"/>
      <c r="I42" s="158"/>
      <c r="J42" s="158"/>
      <c r="K42" s="158"/>
      <c r="L42" s="158"/>
      <c r="M42" s="158"/>
      <c r="N42" s="158"/>
      <c r="O42" s="158"/>
    </row>
    <row r="43" spans="1:15" ht="15" x14ac:dyDescent="0.2">
      <c r="A43" s="158"/>
      <c r="B43" s="158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</row>
    <row r="44" spans="1:15" ht="15" x14ac:dyDescent="0.2">
      <c r="A44" s="158"/>
      <c r="B44" s="158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</row>
    <row r="45" spans="1:15" ht="15" x14ac:dyDescent="0.2">
      <c r="A45" s="158"/>
      <c r="B45" s="158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</row>
    <row r="46" spans="1:15" ht="15" x14ac:dyDescent="0.2">
      <c r="A46" s="158"/>
      <c r="B46" s="158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</row>
    <row r="47" spans="1:15" ht="15" x14ac:dyDescent="0.2">
      <c r="A47" s="158"/>
      <c r="B47" s="158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</row>
    <row r="48" spans="1:15" ht="15" x14ac:dyDescent="0.2">
      <c r="A48" s="158"/>
      <c r="B48" s="158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</row>
    <row r="49" spans="1:15" ht="15" x14ac:dyDescent="0.2">
      <c r="A49" s="158"/>
      <c r="B49" s="158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</row>
    <row r="50" spans="1:15" ht="15" x14ac:dyDescent="0.2">
      <c r="A50" s="158"/>
      <c r="B50" s="158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</row>
    <row r="51" spans="1:15" ht="15" x14ac:dyDescent="0.2">
      <c r="A51" s="158"/>
      <c r="B51" s="158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</row>
    <row r="52" spans="1:15" ht="15" x14ac:dyDescent="0.2">
      <c r="A52" s="158"/>
      <c r="B52" s="158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</row>
    <row r="53" spans="1:15" ht="15" x14ac:dyDescent="0.2">
      <c r="A53" s="158"/>
      <c r="B53" s="158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</row>
    <row r="54" spans="1:15" ht="15" x14ac:dyDescent="0.2">
      <c r="A54" s="158"/>
      <c r="B54" s="158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</row>
    <row r="55" spans="1:15" ht="15" x14ac:dyDescent="0.2">
      <c r="A55" s="158"/>
      <c r="B55" s="158"/>
      <c r="C55" s="158"/>
      <c r="D55" s="158"/>
      <c r="E55" s="158"/>
      <c r="F55" s="158"/>
      <c r="G55" s="158"/>
      <c r="H55" s="158"/>
      <c r="I55" s="158"/>
      <c r="J55" s="158"/>
      <c r="K55" s="158"/>
      <c r="L55" s="158"/>
      <c r="M55" s="158"/>
      <c r="N55" s="158"/>
      <c r="O55" s="158"/>
    </row>
    <row r="56" spans="1:15" ht="15" x14ac:dyDescent="0.2">
      <c r="A56" s="158"/>
      <c r="B56" s="158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</row>
    <row r="57" spans="1:15" ht="15" x14ac:dyDescent="0.2">
      <c r="A57" s="158"/>
      <c r="B57" s="158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</row>
    <row r="58" spans="1:15" ht="15" x14ac:dyDescent="0.2">
      <c r="A58" s="158"/>
      <c r="B58" s="158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</row>
    <row r="59" spans="1:15" ht="15" x14ac:dyDescent="0.2">
      <c r="A59" s="158"/>
      <c r="B59" s="158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</row>
    <row r="60" spans="1:15" ht="15" x14ac:dyDescent="0.2">
      <c r="A60" s="158"/>
      <c r="B60" s="158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</row>
    <row r="61" spans="1:15" ht="15" x14ac:dyDescent="0.2">
      <c r="A61" s="158"/>
      <c r="B61" s="158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</row>
    <row r="62" spans="1:15" ht="15" x14ac:dyDescent="0.2">
      <c r="A62" s="158"/>
      <c r="B62" s="158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</row>
    <row r="63" spans="1:15" ht="15" x14ac:dyDescent="0.2">
      <c r="A63" s="158"/>
      <c r="B63" s="158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</row>
    <row r="64" spans="1:15" ht="15" x14ac:dyDescent="0.2">
      <c r="A64" s="158"/>
      <c r="B64" s="158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</row>
    <row r="65" spans="1:15" ht="15" x14ac:dyDescent="0.2">
      <c r="A65" s="158"/>
      <c r="B65" s="158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</row>
    <row r="66" spans="1:15" ht="15" x14ac:dyDescent="0.2">
      <c r="A66" s="158"/>
      <c r="B66" s="158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</row>
    <row r="67" spans="1:15" ht="15" x14ac:dyDescent="0.2">
      <c r="A67" s="158"/>
      <c r="B67" s="158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</row>
    <row r="68" spans="1:15" ht="15" x14ac:dyDescent="0.2">
      <c r="A68" s="158"/>
      <c r="B68" s="158"/>
      <c r="C68" s="158"/>
      <c r="D68" s="158"/>
      <c r="E68" s="158"/>
      <c r="F68" s="158"/>
      <c r="G68" s="158"/>
      <c r="H68" s="158"/>
      <c r="I68" s="158"/>
      <c r="J68" s="158"/>
      <c r="K68" s="158"/>
      <c r="L68" s="158"/>
      <c r="M68" s="158"/>
      <c r="N68" s="158"/>
      <c r="O68" s="158"/>
    </row>
    <row r="69" spans="1:15" ht="15" x14ac:dyDescent="0.2">
      <c r="A69" s="158"/>
      <c r="B69" s="158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</row>
    <row r="70" spans="1:15" ht="15" x14ac:dyDescent="0.2">
      <c r="A70" s="158"/>
      <c r="B70" s="158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</row>
    <row r="71" spans="1:15" ht="15" x14ac:dyDescent="0.2">
      <c r="A71" s="158"/>
      <c r="B71" s="158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</row>
    <row r="72" spans="1:15" ht="15" x14ac:dyDescent="0.2">
      <c r="A72" s="158"/>
      <c r="B72" s="158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</row>
    <row r="73" spans="1:15" ht="15" x14ac:dyDescent="0.2">
      <c r="A73" s="158"/>
      <c r="B73" s="158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</row>
    <row r="74" spans="1:15" ht="15" x14ac:dyDescent="0.2">
      <c r="A74" s="158"/>
      <c r="B74" s="158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</row>
    <row r="75" spans="1:15" ht="15" x14ac:dyDescent="0.2">
      <c r="A75" s="158"/>
      <c r="B75" s="158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</row>
    <row r="76" spans="1:15" ht="15" x14ac:dyDescent="0.2">
      <c r="A76" s="158"/>
      <c r="B76" s="158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</row>
    <row r="77" spans="1:15" ht="15" x14ac:dyDescent="0.2">
      <c r="A77" s="158"/>
      <c r="B77" s="158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</row>
    <row r="78" spans="1:15" ht="15" x14ac:dyDescent="0.2">
      <c r="A78" s="158"/>
      <c r="B78" s="158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</row>
    <row r="79" spans="1:15" ht="15" x14ac:dyDescent="0.2">
      <c r="A79" s="158"/>
      <c r="B79" s="158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</row>
    <row r="80" spans="1:15" ht="15" x14ac:dyDescent="0.2">
      <c r="A80" s="158"/>
      <c r="B80" s="158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</row>
    <row r="81" spans="1:15" ht="15" x14ac:dyDescent="0.2">
      <c r="A81" s="158"/>
      <c r="B81" s="158"/>
      <c r="C81" s="158"/>
      <c r="D81" s="158"/>
      <c r="E81" s="158"/>
      <c r="F81" s="158"/>
      <c r="G81" s="158"/>
      <c r="H81" s="158"/>
      <c r="I81" s="158"/>
      <c r="J81" s="158"/>
      <c r="K81" s="158"/>
      <c r="L81" s="158"/>
      <c r="M81" s="158"/>
      <c r="N81" s="158"/>
      <c r="O81" s="158"/>
    </row>
    <row r="82" spans="1:15" ht="15" x14ac:dyDescent="0.2">
      <c r="A82" s="158"/>
      <c r="B82" s="158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</row>
    <row r="83" spans="1:15" ht="15" x14ac:dyDescent="0.2">
      <c r="A83" s="158"/>
      <c r="B83" s="158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</row>
    <row r="84" spans="1:15" ht="15" x14ac:dyDescent="0.2">
      <c r="A84" s="158"/>
      <c r="B84" s="158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</row>
    <row r="85" spans="1:15" ht="15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</row>
    <row r="86" spans="1:15" ht="15" x14ac:dyDescent="0.2">
      <c r="A86" s="158"/>
      <c r="B86" s="158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</row>
    <row r="87" spans="1:15" ht="15" x14ac:dyDescent="0.2">
      <c r="A87" s="158"/>
      <c r="B87" s="158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</row>
    <row r="88" spans="1:15" ht="15" x14ac:dyDescent="0.2">
      <c r="A88" s="158"/>
      <c r="B88" s="158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</row>
    <row r="89" spans="1:15" ht="15" x14ac:dyDescent="0.2">
      <c r="A89" s="158"/>
      <c r="B89" s="158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</row>
    <row r="90" spans="1:15" ht="15" x14ac:dyDescent="0.2">
      <c r="A90" s="158"/>
      <c r="B90" s="158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</row>
    <row r="91" spans="1:15" ht="15" x14ac:dyDescent="0.2">
      <c r="A91" s="158"/>
      <c r="B91" s="158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</row>
    <row r="92" spans="1:15" ht="15" x14ac:dyDescent="0.2">
      <c r="A92" s="158"/>
      <c r="B92" s="158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</row>
    <row r="93" spans="1:15" ht="15" x14ac:dyDescent="0.2">
      <c r="A93" s="158"/>
      <c r="B93" s="158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</row>
    <row r="94" spans="1:15" ht="15" x14ac:dyDescent="0.2">
      <c r="A94" s="158"/>
      <c r="B94" s="158"/>
      <c r="C94" s="158"/>
      <c r="D94" s="158"/>
      <c r="E94" s="158"/>
      <c r="F94" s="158"/>
      <c r="G94" s="158"/>
      <c r="H94" s="158"/>
      <c r="I94" s="158"/>
      <c r="J94" s="158"/>
      <c r="K94" s="158"/>
      <c r="L94" s="158"/>
      <c r="M94" s="158"/>
      <c r="N94" s="158"/>
      <c r="O94" s="158"/>
    </row>
    <row r="95" spans="1:15" ht="15" x14ac:dyDescent="0.2">
      <c r="A95" s="158"/>
      <c r="B95" s="158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</row>
    <row r="96" spans="1:15" ht="15" x14ac:dyDescent="0.2">
      <c r="A96" s="158"/>
      <c r="B96" s="158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</row>
    <row r="97" spans="1:15" ht="15" x14ac:dyDescent="0.2">
      <c r="A97" s="158"/>
      <c r="B97" s="158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</row>
    <row r="98" spans="1:15" ht="15" x14ac:dyDescent="0.2">
      <c r="A98" s="158"/>
      <c r="B98" s="158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</row>
    <row r="99" spans="1:15" ht="15" x14ac:dyDescent="0.2">
      <c r="A99" s="158"/>
      <c r="B99" s="158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</row>
    <row r="100" spans="1:15" ht="15" x14ac:dyDescent="0.2">
      <c r="A100" s="158"/>
      <c r="B100" s="158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</row>
    <row r="101" spans="1:15" ht="15" x14ac:dyDescent="0.2">
      <c r="A101" s="158"/>
      <c r="B101" s="158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</row>
    <row r="102" spans="1:15" ht="15" x14ac:dyDescent="0.2">
      <c r="A102" s="158"/>
      <c r="B102" s="158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</row>
    <row r="103" spans="1:15" ht="15" x14ac:dyDescent="0.2">
      <c r="A103" s="158"/>
      <c r="B103" s="158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</row>
    <row r="104" spans="1:15" ht="15" x14ac:dyDescent="0.2">
      <c r="A104" s="158"/>
      <c r="B104" s="158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</row>
    <row r="105" spans="1:15" ht="15" x14ac:dyDescent="0.2">
      <c r="A105" s="158"/>
      <c r="B105" s="158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</row>
    <row r="106" spans="1:15" ht="15" x14ac:dyDescent="0.2">
      <c r="A106" s="158"/>
      <c r="B106" s="158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</row>
    <row r="107" spans="1:15" ht="15" x14ac:dyDescent="0.2">
      <c r="A107" s="158"/>
      <c r="B107" s="158"/>
      <c r="C107" s="158"/>
      <c r="D107" s="158"/>
      <c r="E107" s="158"/>
      <c r="F107" s="158"/>
      <c r="G107" s="158"/>
      <c r="H107" s="158"/>
      <c r="I107" s="158"/>
      <c r="J107" s="158"/>
      <c r="K107" s="158"/>
      <c r="L107" s="158"/>
      <c r="M107" s="158"/>
      <c r="N107" s="158"/>
      <c r="O107" s="158"/>
    </row>
    <row r="108" spans="1:15" ht="15" x14ac:dyDescent="0.2">
      <c r="A108" s="158"/>
      <c r="B108" s="158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</row>
    <row r="109" spans="1:15" ht="15" x14ac:dyDescent="0.2">
      <c r="A109" s="158"/>
      <c r="B109" s="158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</row>
    <row r="110" spans="1:15" ht="15" x14ac:dyDescent="0.2">
      <c r="A110" s="158"/>
      <c r="B110" s="158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</row>
    <row r="111" spans="1:15" ht="15" x14ac:dyDescent="0.2">
      <c r="A111" s="158"/>
      <c r="B111" s="158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</row>
    <row r="112" spans="1:15" ht="15" x14ac:dyDescent="0.2">
      <c r="A112" s="158"/>
      <c r="B112" s="158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</row>
    <row r="113" spans="1:15" ht="15" x14ac:dyDescent="0.2">
      <c r="A113" s="158"/>
      <c r="B113" s="158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</row>
    <row r="114" spans="1:15" ht="15" x14ac:dyDescent="0.2">
      <c r="A114" s="158"/>
      <c r="B114" s="158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</row>
    <row r="115" spans="1:15" ht="15" x14ac:dyDescent="0.2">
      <c r="A115" s="158"/>
      <c r="B115" s="158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</row>
    <row r="116" spans="1:15" ht="15" x14ac:dyDescent="0.2">
      <c r="A116" s="158"/>
      <c r="B116" s="158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</row>
    <row r="117" spans="1:15" ht="15" x14ac:dyDescent="0.2">
      <c r="A117" s="158"/>
      <c r="B117" s="158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</row>
    <row r="118" spans="1:15" ht="15" x14ac:dyDescent="0.2">
      <c r="A118" s="158"/>
      <c r="B118" s="158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</row>
    <row r="119" spans="1:15" ht="15" x14ac:dyDescent="0.2">
      <c r="A119" s="158"/>
      <c r="B119" s="158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</row>
    <row r="120" spans="1:15" ht="15" x14ac:dyDescent="0.2">
      <c r="A120" s="158"/>
      <c r="B120" s="158"/>
      <c r="C120" s="158"/>
      <c r="D120" s="158"/>
      <c r="E120" s="158"/>
      <c r="F120" s="158"/>
      <c r="G120" s="158"/>
      <c r="H120" s="158"/>
      <c r="I120" s="158"/>
      <c r="J120" s="158"/>
      <c r="K120" s="158"/>
      <c r="L120" s="158"/>
      <c r="M120" s="158"/>
      <c r="N120" s="158"/>
      <c r="O120" s="158"/>
    </row>
    <row r="121" spans="1:15" ht="15" x14ac:dyDescent="0.2">
      <c r="A121" s="158"/>
      <c r="B121" s="158"/>
      <c r="C121" s="158"/>
      <c r="D121" s="158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</row>
    <row r="122" spans="1:15" ht="15" x14ac:dyDescent="0.2">
      <c r="A122" s="158"/>
      <c r="B122" s="158"/>
      <c r="C122" s="158"/>
      <c r="D122" s="158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</row>
    <row r="123" spans="1:15" ht="15" x14ac:dyDescent="0.2">
      <c r="A123" s="158"/>
      <c r="B123" s="158"/>
      <c r="C123" s="158"/>
      <c r="D123" s="158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</row>
    <row r="124" spans="1:15" ht="15" x14ac:dyDescent="0.2">
      <c r="A124" s="158"/>
      <c r="B124" s="158"/>
      <c r="C124" s="158"/>
      <c r="D124" s="158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</row>
    <row r="125" spans="1:15" ht="15" x14ac:dyDescent="0.2">
      <c r="A125" s="158"/>
      <c r="B125" s="158"/>
      <c r="C125" s="158"/>
      <c r="D125" s="158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</row>
    <row r="126" spans="1:15" ht="15" x14ac:dyDescent="0.2">
      <c r="A126" s="158"/>
      <c r="B126" s="158"/>
      <c r="C126" s="158"/>
      <c r="D126" s="158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</row>
    <row r="127" spans="1:15" ht="15" x14ac:dyDescent="0.2">
      <c r="A127" s="158"/>
      <c r="B127" s="158"/>
      <c r="C127" s="158"/>
      <c r="D127" s="158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</row>
    <row r="128" spans="1:15" ht="15" x14ac:dyDescent="0.2">
      <c r="A128" s="158"/>
      <c r="B128" s="158"/>
      <c r="C128" s="158"/>
      <c r="D128" s="158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</row>
    <row r="129" spans="1:15" ht="15" x14ac:dyDescent="0.2">
      <c r="A129" s="158"/>
      <c r="B129" s="158"/>
      <c r="C129" s="158"/>
      <c r="D129" s="158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</row>
    <row r="130" spans="1:15" ht="15" x14ac:dyDescent="0.2">
      <c r="A130" s="158"/>
      <c r="B130" s="158"/>
      <c r="C130" s="158"/>
      <c r="D130" s="158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</row>
    <row r="131" spans="1:15" ht="15" x14ac:dyDescent="0.2">
      <c r="A131" s="158"/>
      <c r="B131" s="158"/>
      <c r="C131" s="158"/>
      <c r="D131" s="158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</row>
    <row r="132" spans="1:15" ht="15" x14ac:dyDescent="0.2">
      <c r="A132" s="158"/>
      <c r="B132" s="158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</row>
    <row r="133" spans="1:15" ht="15" x14ac:dyDescent="0.2">
      <c r="A133" s="158"/>
      <c r="B133" s="158"/>
      <c r="C133" s="158"/>
      <c r="D133" s="158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</row>
    <row r="134" spans="1:15" ht="15" x14ac:dyDescent="0.2">
      <c r="A134" s="158"/>
      <c r="B134" s="158"/>
      <c r="C134" s="158"/>
      <c r="D134" s="158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</row>
    <row r="135" spans="1:15" ht="15" x14ac:dyDescent="0.2">
      <c r="A135" s="158"/>
      <c r="B135" s="158"/>
      <c r="C135" s="158"/>
      <c r="D135" s="158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</row>
    <row r="136" spans="1:15" ht="15" x14ac:dyDescent="0.2">
      <c r="A136" s="158"/>
      <c r="B136" s="158"/>
      <c r="C136" s="158"/>
      <c r="D136" s="158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</row>
    <row r="137" spans="1:15" ht="15" x14ac:dyDescent="0.2">
      <c r="A137" s="158"/>
      <c r="B137" s="158"/>
      <c r="C137" s="158"/>
      <c r="D137" s="158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</row>
    <row r="138" spans="1:15" ht="15" x14ac:dyDescent="0.2">
      <c r="A138" s="158"/>
      <c r="B138" s="158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</row>
    <row r="139" spans="1:15" ht="15" x14ac:dyDescent="0.2">
      <c r="A139" s="158"/>
      <c r="B139" s="158"/>
      <c r="C139" s="158"/>
      <c r="D139" s="158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</row>
    <row r="140" spans="1:15" ht="15" x14ac:dyDescent="0.2">
      <c r="A140" s="158"/>
      <c r="B140" s="158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</row>
    <row r="141" spans="1:15" ht="15" x14ac:dyDescent="0.2">
      <c r="A141" s="158"/>
      <c r="B141" s="158"/>
      <c r="C141" s="158"/>
      <c r="D141" s="158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</row>
    <row r="142" spans="1:15" ht="15" x14ac:dyDescent="0.2">
      <c r="A142" s="158"/>
      <c r="B142" s="158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</row>
    <row r="143" spans="1:15" ht="15" x14ac:dyDescent="0.2">
      <c r="A143" s="158"/>
      <c r="B143" s="158"/>
      <c r="C143" s="158"/>
      <c r="D143" s="158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</row>
    <row r="144" spans="1:15" ht="15" x14ac:dyDescent="0.2">
      <c r="A144" s="158"/>
      <c r="B144" s="158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</row>
    <row r="145" spans="1:15" ht="15" x14ac:dyDescent="0.2">
      <c r="A145" s="158"/>
      <c r="B145" s="158"/>
      <c r="C145" s="158"/>
      <c r="D145" s="158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</row>
    <row r="146" spans="1:15" ht="15" x14ac:dyDescent="0.2">
      <c r="A146" s="158"/>
      <c r="B146" s="158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</row>
    <row r="147" spans="1:15" ht="15" x14ac:dyDescent="0.2">
      <c r="A147" s="158"/>
      <c r="B147" s="158"/>
      <c r="C147" s="158"/>
      <c r="D147" s="158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</row>
    <row r="148" spans="1:15" ht="15" x14ac:dyDescent="0.2">
      <c r="A148" s="158"/>
      <c r="B148" s="158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</row>
    <row r="149" spans="1:15" ht="15" x14ac:dyDescent="0.2">
      <c r="A149" s="158"/>
      <c r="B149" s="158"/>
      <c r="C149" s="158"/>
      <c r="D149" s="158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</row>
    <row r="150" spans="1:15" ht="15" x14ac:dyDescent="0.2">
      <c r="A150" s="158"/>
      <c r="B150" s="158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</row>
    <row r="151" spans="1:15" ht="15" x14ac:dyDescent="0.2">
      <c r="A151" s="158"/>
      <c r="B151" s="158"/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</row>
    <row r="152" spans="1:15" ht="15" x14ac:dyDescent="0.2">
      <c r="A152" s="158"/>
      <c r="B152" s="158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</row>
    <row r="153" spans="1:15" ht="15" x14ac:dyDescent="0.2">
      <c r="A153" s="158"/>
      <c r="B153" s="158"/>
      <c r="C153" s="158"/>
      <c r="D153" s="158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</row>
    <row r="154" spans="1:15" ht="15" x14ac:dyDescent="0.2">
      <c r="A154" s="158"/>
      <c r="B154" s="158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</row>
    <row r="155" spans="1:15" ht="15" x14ac:dyDescent="0.2">
      <c r="A155" s="158"/>
      <c r="B155" s="158"/>
      <c r="C155" s="158"/>
      <c r="D155" s="158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</row>
    <row r="156" spans="1:15" ht="15" x14ac:dyDescent="0.2">
      <c r="A156" s="158"/>
      <c r="B156" s="158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</row>
    <row r="157" spans="1:15" ht="15" x14ac:dyDescent="0.2">
      <c r="A157" s="158"/>
      <c r="B157" s="158"/>
      <c r="C157" s="158"/>
      <c r="D157" s="158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</row>
    <row r="158" spans="1:15" ht="15" x14ac:dyDescent="0.2">
      <c r="A158" s="158"/>
      <c r="B158" s="158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</row>
    <row r="159" spans="1:15" ht="15" x14ac:dyDescent="0.2">
      <c r="A159" s="158"/>
      <c r="B159" s="158"/>
      <c r="C159" s="158"/>
      <c r="D159" s="158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</row>
    <row r="160" spans="1:15" ht="15" x14ac:dyDescent="0.2">
      <c r="A160" s="158"/>
      <c r="B160" s="158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</row>
    <row r="161" spans="1:15" ht="15" x14ac:dyDescent="0.2">
      <c r="A161" s="158"/>
      <c r="B161" s="158"/>
      <c r="C161" s="158"/>
      <c r="D161" s="158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</row>
    <row r="162" spans="1:15" ht="15" x14ac:dyDescent="0.2">
      <c r="A162" s="158"/>
      <c r="B162" s="158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</row>
    <row r="163" spans="1:15" ht="15" x14ac:dyDescent="0.2">
      <c r="A163" s="158"/>
      <c r="B163" s="158"/>
      <c r="C163" s="158"/>
      <c r="D163" s="158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</row>
    <row r="164" spans="1:15" ht="15" x14ac:dyDescent="0.2">
      <c r="A164" s="158"/>
      <c r="B164" s="158"/>
      <c r="C164" s="158"/>
      <c r="D164" s="158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</row>
    <row r="165" spans="1:15" ht="15" x14ac:dyDescent="0.2">
      <c r="A165" s="158"/>
      <c r="B165" s="158"/>
      <c r="C165" s="158"/>
      <c r="D165" s="158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</row>
    <row r="166" spans="1:15" ht="15" x14ac:dyDescent="0.2">
      <c r="A166" s="158"/>
      <c r="B166" s="158"/>
      <c r="C166" s="158"/>
      <c r="D166" s="158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</row>
    <row r="167" spans="1:15" ht="15" x14ac:dyDescent="0.2">
      <c r="A167" s="158"/>
      <c r="B167" s="158"/>
      <c r="C167" s="158"/>
      <c r="D167" s="158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</row>
    <row r="168" spans="1:15" ht="15" x14ac:dyDescent="0.2">
      <c r="A168" s="158"/>
      <c r="B168" s="158"/>
      <c r="C168" s="158"/>
      <c r="D168" s="158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</row>
    <row r="169" spans="1:15" ht="15" x14ac:dyDescent="0.2">
      <c r="A169" s="158"/>
      <c r="B169" s="158"/>
      <c r="C169" s="158"/>
      <c r="D169" s="158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</row>
    <row r="170" spans="1:15" ht="15" x14ac:dyDescent="0.2">
      <c r="A170" s="158"/>
      <c r="B170" s="158"/>
      <c r="C170" s="158"/>
      <c r="D170" s="158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</row>
    <row r="171" spans="1:15" ht="15" x14ac:dyDescent="0.2">
      <c r="A171" s="158"/>
      <c r="B171" s="158"/>
      <c r="C171" s="158"/>
      <c r="D171" s="158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</row>
    <row r="172" spans="1:15" ht="15" x14ac:dyDescent="0.2">
      <c r="A172" s="158"/>
      <c r="B172" s="158"/>
      <c r="C172" s="158"/>
      <c r="D172" s="158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</row>
    <row r="173" spans="1:15" ht="15" x14ac:dyDescent="0.2">
      <c r="A173" s="158"/>
      <c r="B173" s="158"/>
      <c r="C173" s="158"/>
      <c r="D173" s="158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</row>
    <row r="174" spans="1:15" ht="15" x14ac:dyDescent="0.2">
      <c r="A174" s="158"/>
      <c r="B174" s="158"/>
      <c r="C174" s="158"/>
      <c r="D174" s="158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</row>
    <row r="175" spans="1:15" ht="15" x14ac:dyDescent="0.2">
      <c r="A175" s="158"/>
      <c r="B175" s="158"/>
      <c r="C175" s="158"/>
      <c r="D175" s="158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</row>
    <row r="176" spans="1:15" ht="15" x14ac:dyDescent="0.2">
      <c r="A176" s="158"/>
      <c r="B176" s="158"/>
      <c r="C176" s="158"/>
      <c r="D176" s="158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</row>
    <row r="177" spans="1:15" ht="15" x14ac:dyDescent="0.2">
      <c r="A177" s="158"/>
      <c r="B177" s="158"/>
      <c r="C177" s="158"/>
      <c r="D177" s="158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</row>
    <row r="178" spans="1:15" ht="15" x14ac:dyDescent="0.2">
      <c r="A178" s="158"/>
      <c r="B178" s="158"/>
      <c r="C178" s="158"/>
      <c r="D178" s="158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</row>
    <row r="179" spans="1:15" ht="15" x14ac:dyDescent="0.2">
      <c r="A179" s="158"/>
      <c r="B179" s="158"/>
      <c r="C179" s="158"/>
      <c r="D179" s="158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</row>
    <row r="180" spans="1:15" ht="15" x14ac:dyDescent="0.2">
      <c r="A180" s="158"/>
      <c r="B180" s="158"/>
      <c r="C180" s="158"/>
      <c r="D180" s="158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</row>
    <row r="181" spans="1:15" ht="15" x14ac:dyDescent="0.2">
      <c r="A181" s="158"/>
      <c r="B181" s="158"/>
      <c r="C181" s="158"/>
      <c r="D181" s="158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</row>
    <row r="182" spans="1:15" ht="15" x14ac:dyDescent="0.2">
      <c r="A182" s="158"/>
      <c r="B182" s="158"/>
      <c r="C182" s="158"/>
      <c r="D182" s="158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</row>
    <row r="183" spans="1:15" ht="15" x14ac:dyDescent="0.2">
      <c r="A183" s="158"/>
      <c r="B183" s="158"/>
      <c r="C183" s="158"/>
      <c r="D183" s="158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</row>
    <row r="184" spans="1:15" ht="15" x14ac:dyDescent="0.2">
      <c r="A184" s="158"/>
      <c r="B184" s="158"/>
      <c r="C184" s="158"/>
      <c r="D184" s="158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</row>
    <row r="185" spans="1:15" ht="15" x14ac:dyDescent="0.2">
      <c r="A185" s="158"/>
      <c r="B185" s="158"/>
      <c r="C185" s="158"/>
      <c r="D185" s="158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</row>
    <row r="186" spans="1:15" ht="15" x14ac:dyDescent="0.2">
      <c r="A186" s="158"/>
      <c r="B186" s="158"/>
      <c r="C186" s="158"/>
      <c r="D186" s="158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</row>
    <row r="187" spans="1:15" ht="15" x14ac:dyDescent="0.2">
      <c r="A187" s="158"/>
      <c r="B187" s="158"/>
      <c r="C187" s="158"/>
      <c r="D187" s="158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</row>
    <row r="188" spans="1:15" ht="15" x14ac:dyDescent="0.2">
      <c r="A188" s="158"/>
      <c r="B188" s="158"/>
      <c r="C188" s="158"/>
      <c r="D188" s="158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</row>
    <row r="189" spans="1:15" ht="15" x14ac:dyDescent="0.2">
      <c r="A189" s="158"/>
      <c r="B189" s="158"/>
      <c r="C189" s="158"/>
      <c r="D189" s="158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</row>
    <row r="190" spans="1:15" ht="15" x14ac:dyDescent="0.2">
      <c r="A190" s="158"/>
      <c r="B190" s="158"/>
      <c r="C190" s="158"/>
      <c r="D190" s="158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</row>
    <row r="191" spans="1:15" ht="15" x14ac:dyDescent="0.2">
      <c r="A191" s="158"/>
      <c r="B191" s="158"/>
      <c r="C191" s="158"/>
      <c r="D191" s="158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</row>
    <row r="192" spans="1:15" ht="15" x14ac:dyDescent="0.2">
      <c r="A192" s="158"/>
      <c r="B192" s="158"/>
      <c r="C192" s="158"/>
      <c r="D192" s="158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</row>
    <row r="193" spans="1:15" ht="15" x14ac:dyDescent="0.2">
      <c r="A193" s="158"/>
      <c r="B193" s="158"/>
      <c r="C193" s="158"/>
      <c r="D193" s="158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</row>
    <row r="194" spans="1:15" ht="15" x14ac:dyDescent="0.2">
      <c r="A194" s="158"/>
      <c r="B194" s="158"/>
      <c r="C194" s="158"/>
      <c r="D194" s="158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</row>
    <row r="195" spans="1:15" ht="15" x14ac:dyDescent="0.2">
      <c r="A195" s="158"/>
      <c r="B195" s="158"/>
      <c r="C195" s="158"/>
      <c r="D195" s="158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</row>
    <row r="196" spans="1:15" ht="15" x14ac:dyDescent="0.2">
      <c r="A196" s="158"/>
      <c r="B196" s="158"/>
      <c r="C196" s="158"/>
      <c r="D196" s="158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</row>
    <row r="197" spans="1:15" ht="15" x14ac:dyDescent="0.2">
      <c r="A197" s="158"/>
      <c r="B197" s="158"/>
      <c r="C197" s="158"/>
      <c r="D197" s="158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</row>
    <row r="198" spans="1:15" ht="15" x14ac:dyDescent="0.2">
      <c r="A198" s="158"/>
      <c r="B198" s="158"/>
      <c r="C198" s="158"/>
      <c r="D198" s="158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</row>
    <row r="199" spans="1:15" ht="15" x14ac:dyDescent="0.2">
      <c r="A199" s="158"/>
      <c r="B199" s="158"/>
      <c r="C199" s="158"/>
      <c r="D199" s="158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</row>
    <row r="200" spans="1:15" ht="15" x14ac:dyDescent="0.2">
      <c r="A200" s="158"/>
      <c r="B200" s="158"/>
      <c r="C200" s="158"/>
      <c r="D200" s="158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</row>
    <row r="201" spans="1:15" ht="15" x14ac:dyDescent="0.2">
      <c r="A201" s="158"/>
      <c r="B201" s="158"/>
      <c r="C201" s="158"/>
      <c r="D201" s="158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</row>
    <row r="202" spans="1:15" ht="15" x14ac:dyDescent="0.2">
      <c r="A202" s="158"/>
      <c r="B202" s="158"/>
      <c r="C202" s="158"/>
      <c r="D202" s="158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</row>
    <row r="203" spans="1:15" ht="15" x14ac:dyDescent="0.2">
      <c r="A203" s="158"/>
      <c r="B203" s="158"/>
      <c r="C203" s="158"/>
      <c r="D203" s="158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</row>
    <row r="204" spans="1:15" ht="15" x14ac:dyDescent="0.2">
      <c r="A204" s="158"/>
      <c r="B204" s="158"/>
      <c r="C204" s="158"/>
      <c r="D204" s="158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</row>
    <row r="205" spans="1:15" ht="15" x14ac:dyDescent="0.2">
      <c r="A205" s="158"/>
      <c r="B205" s="158"/>
      <c r="C205" s="158"/>
      <c r="D205" s="158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</row>
    <row r="206" spans="1:15" ht="15" x14ac:dyDescent="0.2">
      <c r="A206" s="158"/>
      <c r="B206" s="158"/>
      <c r="C206" s="158"/>
      <c r="D206" s="158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</row>
    <row r="207" spans="1:15" ht="15" x14ac:dyDescent="0.2">
      <c r="A207" s="158"/>
      <c r="B207" s="158"/>
      <c r="C207" s="158"/>
      <c r="D207" s="158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</row>
    <row r="208" spans="1:15" ht="15" x14ac:dyDescent="0.2">
      <c r="A208" s="158"/>
      <c r="B208" s="158"/>
      <c r="C208" s="158"/>
      <c r="D208" s="158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</row>
    <row r="209" spans="1:15" ht="15" x14ac:dyDescent="0.2">
      <c r="A209" s="158"/>
      <c r="B209" s="158"/>
      <c r="C209" s="158"/>
      <c r="D209" s="158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</row>
    <row r="210" spans="1:15" ht="15" x14ac:dyDescent="0.2">
      <c r="A210" s="158"/>
      <c r="B210" s="158"/>
      <c r="C210" s="158"/>
      <c r="D210" s="158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</row>
    <row r="211" spans="1:15" ht="15" x14ac:dyDescent="0.2">
      <c r="A211" s="158"/>
      <c r="B211" s="158"/>
      <c r="C211" s="158"/>
      <c r="D211" s="158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</row>
    <row r="212" spans="1:15" ht="15" x14ac:dyDescent="0.2">
      <c r="A212" s="158"/>
      <c r="B212" s="158"/>
      <c r="C212" s="158"/>
      <c r="D212" s="158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</row>
    <row r="213" spans="1:15" ht="15" x14ac:dyDescent="0.2">
      <c r="A213" s="158"/>
      <c r="B213" s="158"/>
      <c r="C213" s="158"/>
      <c r="D213" s="158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</row>
    <row r="214" spans="1:15" ht="15" x14ac:dyDescent="0.2">
      <c r="A214" s="158"/>
      <c r="B214" s="158"/>
      <c r="C214" s="158"/>
      <c r="D214" s="158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</row>
    <row r="215" spans="1:15" ht="15" x14ac:dyDescent="0.2">
      <c r="A215" s="158"/>
      <c r="B215" s="158"/>
      <c r="C215" s="158"/>
      <c r="D215" s="158"/>
      <c r="E215" s="158"/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</row>
    <row r="216" spans="1:15" ht="15" x14ac:dyDescent="0.2">
      <c r="A216" s="158"/>
      <c r="B216" s="158"/>
      <c r="C216" s="158"/>
      <c r="D216" s="158"/>
      <c r="E216" s="158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</row>
    <row r="217" spans="1:15" ht="15" x14ac:dyDescent="0.2">
      <c r="A217" s="158"/>
      <c r="B217" s="158"/>
      <c r="C217" s="158"/>
      <c r="D217" s="158"/>
      <c r="E217" s="158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</row>
    <row r="218" spans="1:15" ht="15" x14ac:dyDescent="0.2">
      <c r="A218" s="158"/>
      <c r="B218" s="158"/>
      <c r="C218" s="158"/>
      <c r="D218" s="158"/>
      <c r="E218" s="158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</row>
    <row r="219" spans="1:15" ht="15" x14ac:dyDescent="0.2">
      <c r="A219" s="158"/>
      <c r="B219" s="158"/>
      <c r="C219" s="158"/>
      <c r="D219" s="158"/>
      <c r="E219" s="158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</row>
    <row r="220" spans="1:15" ht="15" x14ac:dyDescent="0.2">
      <c r="A220" s="158"/>
      <c r="B220" s="158"/>
      <c r="C220" s="158"/>
      <c r="D220" s="158"/>
      <c r="E220" s="158"/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</row>
    <row r="221" spans="1:15" ht="15" x14ac:dyDescent="0.2">
      <c r="A221" s="158"/>
      <c r="B221" s="158"/>
      <c r="C221" s="158"/>
      <c r="D221" s="158"/>
      <c r="E221" s="158"/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</row>
    <row r="222" spans="1:15" ht="15" x14ac:dyDescent="0.2">
      <c r="A222" s="158"/>
      <c r="B222" s="158"/>
      <c r="C222" s="158"/>
      <c r="D222" s="158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</row>
    <row r="223" spans="1:15" ht="15" x14ac:dyDescent="0.2">
      <c r="A223" s="158"/>
      <c r="B223" s="158"/>
      <c r="C223" s="158"/>
      <c r="D223" s="158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</row>
    <row r="224" spans="1:15" ht="15" x14ac:dyDescent="0.2">
      <c r="A224" s="158"/>
      <c r="B224" s="158"/>
      <c r="C224" s="158"/>
      <c r="D224" s="158"/>
      <c r="E224" s="158"/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</row>
    <row r="225" spans="1:15" ht="15" x14ac:dyDescent="0.2">
      <c r="A225" s="158"/>
      <c r="B225" s="158"/>
      <c r="C225" s="158"/>
      <c r="D225" s="158"/>
      <c r="E225" s="158"/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</row>
    <row r="226" spans="1:15" ht="15" x14ac:dyDescent="0.2">
      <c r="A226" s="158"/>
      <c r="B226" s="158"/>
      <c r="C226" s="158"/>
      <c r="D226" s="158"/>
      <c r="E226" s="158"/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</row>
    <row r="227" spans="1:15" ht="15" x14ac:dyDescent="0.2">
      <c r="A227" s="158"/>
      <c r="B227" s="158"/>
      <c r="C227" s="158"/>
      <c r="D227" s="158"/>
      <c r="E227" s="158"/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</row>
    <row r="228" spans="1:15" ht="15" x14ac:dyDescent="0.2">
      <c r="A228" s="158"/>
      <c r="B228" s="158"/>
      <c r="C228" s="158"/>
      <c r="D228" s="158"/>
      <c r="E228" s="158"/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</row>
    <row r="229" spans="1:15" ht="15" x14ac:dyDescent="0.2">
      <c r="A229" s="158"/>
      <c r="B229" s="158"/>
      <c r="C229" s="158"/>
      <c r="D229" s="158"/>
      <c r="E229" s="158"/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</row>
    <row r="230" spans="1:15" ht="15" x14ac:dyDescent="0.2">
      <c r="A230" s="158"/>
      <c r="B230" s="158"/>
      <c r="C230" s="158"/>
      <c r="D230" s="158"/>
      <c r="E230" s="158"/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</row>
    <row r="231" spans="1:15" ht="15" x14ac:dyDescent="0.2">
      <c r="A231" s="158"/>
      <c r="B231" s="158"/>
      <c r="C231" s="158"/>
      <c r="D231" s="158"/>
      <c r="E231" s="158"/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</row>
    <row r="232" spans="1:15" ht="15" x14ac:dyDescent="0.2">
      <c r="A232" s="158"/>
      <c r="B232" s="158"/>
      <c r="C232" s="158"/>
      <c r="D232" s="158"/>
      <c r="E232" s="158"/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</row>
    <row r="233" spans="1:15" ht="15" x14ac:dyDescent="0.2">
      <c r="A233" s="158"/>
      <c r="B233" s="158"/>
      <c r="C233" s="158"/>
      <c r="D233" s="158"/>
      <c r="E233" s="158"/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</row>
    <row r="234" spans="1:15" ht="15" x14ac:dyDescent="0.2">
      <c r="A234" s="158"/>
      <c r="B234" s="158"/>
      <c r="C234" s="158"/>
      <c r="D234" s="158"/>
      <c r="E234" s="158"/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</row>
    <row r="235" spans="1:15" ht="15" x14ac:dyDescent="0.2">
      <c r="A235" s="158"/>
      <c r="B235" s="158"/>
      <c r="C235" s="158"/>
      <c r="D235" s="158"/>
      <c r="E235" s="158"/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</row>
    <row r="236" spans="1:15" ht="15" x14ac:dyDescent="0.2">
      <c r="A236" s="158"/>
      <c r="B236" s="158"/>
      <c r="C236" s="158"/>
      <c r="D236" s="158"/>
      <c r="E236" s="158"/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</row>
    <row r="237" spans="1:15" ht="15" x14ac:dyDescent="0.2">
      <c r="A237" s="158"/>
      <c r="B237" s="158"/>
      <c r="C237" s="158"/>
      <c r="D237" s="158"/>
      <c r="E237" s="158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</row>
    <row r="238" spans="1:15" ht="15" x14ac:dyDescent="0.2">
      <c r="A238" s="158"/>
      <c r="B238" s="158"/>
      <c r="C238" s="158"/>
      <c r="D238" s="158"/>
      <c r="E238" s="158"/>
      <c r="F238" s="158"/>
      <c r="G238" s="158"/>
      <c r="H238" s="158"/>
      <c r="I238" s="158"/>
      <c r="J238" s="158"/>
      <c r="K238" s="158"/>
      <c r="L238" s="158"/>
      <c r="M238" s="158"/>
      <c r="N238" s="158"/>
      <c r="O238" s="158"/>
    </row>
    <row r="239" spans="1:15" ht="15" x14ac:dyDescent="0.2">
      <c r="A239" s="158"/>
      <c r="B239" s="158"/>
      <c r="C239" s="158"/>
      <c r="D239" s="158"/>
      <c r="E239" s="158"/>
      <c r="F239" s="158"/>
      <c r="G239" s="158"/>
      <c r="H239" s="158"/>
      <c r="I239" s="158"/>
      <c r="J239" s="158"/>
      <c r="K239" s="158"/>
      <c r="L239" s="158"/>
      <c r="M239" s="158"/>
      <c r="N239" s="158"/>
      <c r="O239" s="158"/>
    </row>
    <row r="240" spans="1:15" ht="15" x14ac:dyDescent="0.2">
      <c r="A240" s="158"/>
      <c r="B240" s="158"/>
      <c r="C240" s="158"/>
      <c r="D240" s="158"/>
      <c r="E240" s="158"/>
      <c r="F240" s="158"/>
      <c r="G240" s="158"/>
      <c r="H240" s="158"/>
      <c r="I240" s="158"/>
      <c r="J240" s="158"/>
      <c r="K240" s="158"/>
      <c r="L240" s="158"/>
      <c r="M240" s="158"/>
      <c r="N240" s="158"/>
      <c r="O240" s="158"/>
    </row>
    <row r="241" spans="1:15" ht="15" x14ac:dyDescent="0.2">
      <c r="A241" s="158"/>
      <c r="B241" s="158"/>
      <c r="C241" s="158"/>
      <c r="D241" s="158"/>
      <c r="E241" s="158"/>
      <c r="F241" s="158"/>
      <c r="G241" s="158"/>
      <c r="H241" s="158"/>
      <c r="I241" s="158"/>
      <c r="J241" s="158"/>
      <c r="K241" s="158"/>
      <c r="L241" s="158"/>
      <c r="M241" s="158"/>
      <c r="N241" s="158"/>
      <c r="O241" s="158"/>
    </row>
    <row r="242" spans="1:15" ht="15" x14ac:dyDescent="0.2">
      <c r="A242" s="158"/>
      <c r="B242" s="158"/>
      <c r="C242" s="158"/>
      <c r="D242" s="158"/>
      <c r="E242" s="158"/>
      <c r="F242" s="158"/>
      <c r="G242" s="158"/>
      <c r="H242" s="158"/>
      <c r="I242" s="158"/>
      <c r="J242" s="158"/>
      <c r="K242" s="158"/>
      <c r="L242" s="158"/>
      <c r="M242" s="158"/>
      <c r="N242" s="158"/>
      <c r="O242" s="158"/>
    </row>
    <row r="243" spans="1:15" ht="15" x14ac:dyDescent="0.2">
      <c r="A243" s="158"/>
      <c r="B243" s="158"/>
      <c r="C243" s="158"/>
      <c r="D243" s="158"/>
      <c r="E243" s="158"/>
      <c r="F243" s="158"/>
      <c r="G243" s="158"/>
      <c r="H243" s="158"/>
      <c r="I243" s="158"/>
      <c r="J243" s="158"/>
      <c r="K243" s="158"/>
      <c r="L243" s="158"/>
      <c r="M243" s="158"/>
      <c r="N243" s="158"/>
      <c r="O243" s="158"/>
    </row>
    <row r="244" spans="1:15" ht="15" x14ac:dyDescent="0.2">
      <c r="A244" s="158"/>
      <c r="B244" s="158"/>
      <c r="C244" s="158"/>
      <c r="D244" s="158"/>
      <c r="E244" s="158"/>
      <c r="F244" s="158"/>
      <c r="G244" s="158"/>
      <c r="H244" s="158"/>
      <c r="I244" s="158"/>
      <c r="J244" s="158"/>
      <c r="K244" s="158"/>
      <c r="L244" s="158"/>
      <c r="M244" s="158"/>
      <c r="N244" s="158"/>
      <c r="O244" s="158"/>
    </row>
    <row r="245" spans="1:15" ht="15" x14ac:dyDescent="0.2">
      <c r="A245" s="158"/>
      <c r="B245" s="158"/>
      <c r="C245" s="158"/>
      <c r="D245" s="158"/>
      <c r="E245" s="158"/>
      <c r="F245" s="158"/>
      <c r="G245" s="158"/>
      <c r="H245" s="158"/>
      <c r="I245" s="158"/>
      <c r="J245" s="158"/>
      <c r="K245" s="158"/>
      <c r="L245" s="158"/>
      <c r="M245" s="158"/>
      <c r="N245" s="158"/>
      <c r="O245" s="158"/>
    </row>
    <row r="246" spans="1:15" ht="15" x14ac:dyDescent="0.2">
      <c r="A246" s="158"/>
      <c r="B246" s="158"/>
      <c r="C246" s="158"/>
      <c r="D246" s="158"/>
      <c r="E246" s="158"/>
      <c r="F246" s="158"/>
      <c r="G246" s="158"/>
      <c r="H246" s="158"/>
      <c r="I246" s="158"/>
      <c r="J246" s="158"/>
      <c r="K246" s="158"/>
      <c r="L246" s="158"/>
      <c r="M246" s="158"/>
      <c r="N246" s="158"/>
      <c r="O246" s="158"/>
    </row>
    <row r="247" spans="1:15" ht="15" x14ac:dyDescent="0.2">
      <c r="A247" s="158"/>
      <c r="B247" s="158"/>
      <c r="C247" s="158"/>
      <c r="D247" s="158"/>
      <c r="E247" s="158"/>
      <c r="F247" s="158"/>
      <c r="G247" s="158"/>
      <c r="H247" s="158"/>
      <c r="I247" s="158"/>
      <c r="J247" s="158"/>
      <c r="K247" s="158"/>
      <c r="L247" s="158"/>
      <c r="M247" s="158"/>
      <c r="N247" s="158"/>
      <c r="O247" s="158"/>
    </row>
    <row r="248" spans="1:15" ht="15" x14ac:dyDescent="0.2">
      <c r="A248" s="158"/>
      <c r="B248" s="158"/>
      <c r="C248" s="158"/>
      <c r="D248" s="158"/>
      <c r="E248" s="158"/>
      <c r="F248" s="158"/>
      <c r="G248" s="158"/>
      <c r="H248" s="158"/>
      <c r="I248" s="158"/>
      <c r="J248" s="158"/>
      <c r="K248" s="158"/>
      <c r="L248" s="158"/>
      <c r="M248" s="158"/>
      <c r="N248" s="158"/>
      <c r="O248" s="158"/>
    </row>
    <row r="249" spans="1:15" ht="15" x14ac:dyDescent="0.2">
      <c r="A249" s="158"/>
      <c r="B249" s="158"/>
      <c r="C249" s="158"/>
      <c r="D249" s="158"/>
      <c r="E249" s="158"/>
      <c r="F249" s="158"/>
      <c r="G249" s="158"/>
      <c r="H249" s="158"/>
      <c r="I249" s="158"/>
      <c r="J249" s="158"/>
      <c r="K249" s="158"/>
      <c r="L249" s="158"/>
      <c r="M249" s="158"/>
      <c r="N249" s="158"/>
      <c r="O249" s="158"/>
    </row>
    <row r="250" spans="1:15" ht="15" x14ac:dyDescent="0.2">
      <c r="A250" s="158"/>
      <c r="B250" s="158"/>
      <c r="C250" s="158"/>
      <c r="D250" s="158"/>
      <c r="E250" s="158"/>
      <c r="F250" s="158"/>
      <c r="G250" s="158"/>
      <c r="H250" s="158"/>
      <c r="I250" s="158"/>
      <c r="J250" s="158"/>
      <c r="K250" s="158"/>
      <c r="L250" s="158"/>
      <c r="M250" s="158"/>
      <c r="N250" s="158"/>
      <c r="O250" s="158"/>
    </row>
    <row r="251" spans="1:15" ht="15" x14ac:dyDescent="0.2">
      <c r="A251" s="158"/>
      <c r="B251" s="158"/>
      <c r="C251" s="158"/>
      <c r="D251" s="158"/>
      <c r="E251" s="158"/>
      <c r="F251" s="158"/>
      <c r="G251" s="158"/>
      <c r="H251" s="158"/>
      <c r="I251" s="158"/>
      <c r="J251" s="158"/>
      <c r="K251" s="158"/>
      <c r="L251" s="158"/>
      <c r="M251" s="158"/>
      <c r="N251" s="158"/>
      <c r="O251" s="158"/>
    </row>
    <row r="252" spans="1:15" ht="15" x14ac:dyDescent="0.2">
      <c r="A252" s="158"/>
      <c r="B252" s="158"/>
      <c r="C252" s="158"/>
      <c r="D252" s="158"/>
      <c r="E252" s="158"/>
      <c r="F252" s="158"/>
      <c r="G252" s="158"/>
      <c r="H252" s="158"/>
      <c r="I252" s="158"/>
      <c r="J252" s="158"/>
      <c r="K252" s="158"/>
      <c r="L252" s="158"/>
      <c r="M252" s="158"/>
      <c r="N252" s="158"/>
      <c r="O252" s="158"/>
    </row>
    <row r="253" spans="1:15" ht="15" x14ac:dyDescent="0.2">
      <c r="A253" s="158"/>
      <c r="B253" s="158"/>
      <c r="C253" s="158"/>
      <c r="D253" s="158"/>
      <c r="E253" s="158"/>
      <c r="F253" s="158"/>
      <c r="G253" s="158"/>
      <c r="H253" s="158"/>
      <c r="I253" s="158"/>
      <c r="J253" s="158"/>
      <c r="K253" s="158"/>
      <c r="L253" s="158"/>
      <c r="M253" s="158"/>
      <c r="N253" s="158"/>
      <c r="O253" s="158"/>
    </row>
    <row r="254" spans="1:15" ht="15" x14ac:dyDescent="0.2">
      <c r="A254" s="158"/>
      <c r="B254" s="158"/>
      <c r="C254" s="158"/>
      <c r="D254" s="158"/>
      <c r="E254" s="158"/>
      <c r="F254" s="158"/>
      <c r="G254" s="158"/>
      <c r="H254" s="158"/>
      <c r="I254" s="158"/>
      <c r="J254" s="158"/>
      <c r="K254" s="158"/>
      <c r="L254" s="158"/>
      <c r="M254" s="158"/>
      <c r="N254" s="158"/>
      <c r="O254" s="158"/>
    </row>
    <row r="255" spans="1:15" ht="15" x14ac:dyDescent="0.2">
      <c r="A255" s="158"/>
      <c r="B255" s="158"/>
      <c r="C255" s="158"/>
      <c r="D255" s="158"/>
      <c r="E255" s="158"/>
      <c r="F255" s="158"/>
      <c r="G255" s="158"/>
      <c r="H255" s="158"/>
      <c r="I255" s="158"/>
      <c r="J255" s="158"/>
      <c r="K255" s="158"/>
      <c r="L255" s="158"/>
      <c r="M255" s="158"/>
      <c r="N255" s="158"/>
      <c r="O255" s="158"/>
    </row>
    <row r="256" spans="1:15" ht="15" x14ac:dyDescent="0.2">
      <c r="A256" s="158"/>
      <c r="B256" s="158"/>
      <c r="C256" s="158"/>
      <c r="D256" s="158"/>
      <c r="E256" s="158"/>
      <c r="F256" s="158"/>
      <c r="G256" s="158"/>
      <c r="H256" s="158"/>
      <c r="I256" s="158"/>
      <c r="J256" s="158"/>
      <c r="K256" s="158"/>
      <c r="L256" s="158"/>
      <c r="M256" s="158"/>
      <c r="N256" s="158"/>
      <c r="O256" s="158"/>
    </row>
    <row r="257" spans="1:15" ht="15" x14ac:dyDescent="0.2">
      <c r="A257" s="158"/>
      <c r="B257" s="158"/>
      <c r="C257" s="158"/>
      <c r="D257" s="158"/>
      <c r="E257" s="158"/>
      <c r="F257" s="158"/>
      <c r="G257" s="158"/>
      <c r="H257" s="158"/>
      <c r="I257" s="158"/>
      <c r="J257" s="158"/>
      <c r="K257" s="158"/>
      <c r="L257" s="158"/>
      <c r="M257" s="158"/>
      <c r="N257" s="158"/>
      <c r="O257" s="158"/>
    </row>
    <row r="258" spans="1:15" ht="15" x14ac:dyDescent="0.2">
      <c r="A258" s="158"/>
      <c r="B258" s="158"/>
      <c r="C258" s="158"/>
      <c r="D258" s="158"/>
      <c r="E258" s="158"/>
      <c r="F258" s="158"/>
      <c r="G258" s="158"/>
      <c r="H258" s="158"/>
      <c r="I258" s="158"/>
      <c r="J258" s="158"/>
      <c r="K258" s="158"/>
      <c r="L258" s="158"/>
      <c r="M258" s="158"/>
      <c r="N258" s="158"/>
      <c r="O258" s="158"/>
    </row>
    <row r="259" spans="1:15" ht="15" x14ac:dyDescent="0.2">
      <c r="A259" s="158"/>
      <c r="B259" s="158"/>
      <c r="C259" s="158"/>
      <c r="D259" s="158"/>
      <c r="E259" s="158"/>
      <c r="F259" s="158"/>
      <c r="G259" s="158"/>
      <c r="H259" s="158"/>
      <c r="I259" s="158"/>
      <c r="J259" s="158"/>
      <c r="K259" s="158"/>
      <c r="L259" s="158"/>
      <c r="M259" s="158"/>
      <c r="N259" s="158"/>
      <c r="O259" s="158"/>
    </row>
    <row r="260" spans="1:15" ht="15" x14ac:dyDescent="0.2">
      <c r="A260" s="158"/>
      <c r="B260" s="158"/>
      <c r="C260" s="158"/>
      <c r="D260" s="158"/>
      <c r="E260" s="158"/>
      <c r="F260" s="158"/>
      <c r="G260" s="158"/>
      <c r="H260" s="158"/>
      <c r="I260" s="158"/>
      <c r="J260" s="158"/>
      <c r="K260" s="158"/>
      <c r="L260" s="158"/>
      <c r="M260" s="158"/>
      <c r="N260" s="158"/>
      <c r="O260" s="158"/>
    </row>
    <row r="261" spans="1:15" ht="15" x14ac:dyDescent="0.2">
      <c r="A261" s="158"/>
      <c r="B261" s="158"/>
      <c r="C261" s="158"/>
      <c r="D261" s="158"/>
      <c r="E261" s="158"/>
      <c r="F261" s="158"/>
      <c r="G261" s="158"/>
      <c r="H261" s="158"/>
      <c r="I261" s="158"/>
      <c r="J261" s="158"/>
      <c r="K261" s="158"/>
      <c r="L261" s="158"/>
      <c r="M261" s="158"/>
      <c r="N261" s="158"/>
      <c r="O261" s="158"/>
    </row>
    <row r="262" spans="1:15" ht="15" x14ac:dyDescent="0.2">
      <c r="A262" s="158"/>
      <c r="B262" s="158"/>
      <c r="C262" s="158"/>
      <c r="D262" s="158"/>
      <c r="E262" s="158"/>
      <c r="F262" s="158"/>
      <c r="G262" s="158"/>
      <c r="H262" s="158"/>
      <c r="I262" s="158"/>
      <c r="J262" s="158"/>
      <c r="K262" s="158"/>
      <c r="L262" s="158"/>
      <c r="M262" s="158"/>
      <c r="N262" s="158"/>
      <c r="O262" s="158"/>
    </row>
    <row r="263" spans="1:15" ht="15" x14ac:dyDescent="0.2">
      <c r="A263" s="158"/>
      <c r="B263" s="158"/>
      <c r="C263" s="158"/>
      <c r="D263" s="158"/>
      <c r="E263" s="158"/>
      <c r="F263" s="158"/>
      <c r="G263" s="158"/>
      <c r="H263" s="158"/>
      <c r="I263" s="158"/>
      <c r="J263" s="158"/>
      <c r="K263" s="158"/>
      <c r="L263" s="158"/>
      <c r="M263" s="158"/>
      <c r="N263" s="158"/>
      <c r="O263" s="158"/>
    </row>
    <row r="264" spans="1:15" ht="15" x14ac:dyDescent="0.2">
      <c r="A264" s="158"/>
      <c r="B264" s="158"/>
      <c r="C264" s="158"/>
      <c r="D264" s="158"/>
      <c r="E264" s="158"/>
      <c r="F264" s="158"/>
      <c r="G264" s="158"/>
      <c r="H264" s="158"/>
      <c r="I264" s="158"/>
      <c r="J264" s="158"/>
      <c r="K264" s="158"/>
      <c r="L264" s="158"/>
      <c r="M264" s="158"/>
      <c r="N264" s="158"/>
      <c r="O264" s="158"/>
    </row>
    <row r="265" spans="1:15" ht="15" x14ac:dyDescent="0.2">
      <c r="A265" s="158"/>
      <c r="B265" s="158"/>
      <c r="C265" s="158"/>
      <c r="D265" s="158"/>
      <c r="E265" s="158"/>
      <c r="F265" s="158"/>
      <c r="G265" s="158"/>
      <c r="H265" s="158"/>
      <c r="I265" s="158"/>
      <c r="J265" s="158"/>
      <c r="K265" s="158"/>
      <c r="L265" s="158"/>
      <c r="M265" s="158"/>
      <c r="N265" s="158"/>
      <c r="O265" s="158"/>
    </row>
    <row r="266" spans="1:15" ht="15" x14ac:dyDescent="0.2">
      <c r="A266" s="158"/>
      <c r="B266" s="158"/>
      <c r="C266" s="158"/>
      <c r="D266" s="158"/>
      <c r="E266" s="158"/>
      <c r="F266" s="158"/>
      <c r="G266" s="158"/>
      <c r="H266" s="158"/>
      <c r="I266" s="158"/>
      <c r="J266" s="158"/>
      <c r="K266" s="158"/>
      <c r="L266" s="158"/>
      <c r="M266" s="158"/>
      <c r="N266" s="158"/>
      <c r="O266" s="158"/>
    </row>
    <row r="267" spans="1:15" ht="15" x14ac:dyDescent="0.2">
      <c r="A267" s="158"/>
      <c r="B267" s="158"/>
      <c r="C267" s="158"/>
      <c r="D267" s="158"/>
      <c r="E267" s="158"/>
      <c r="F267" s="158"/>
      <c r="G267" s="158"/>
      <c r="H267" s="158"/>
      <c r="I267" s="158"/>
      <c r="J267" s="158"/>
      <c r="K267" s="158"/>
      <c r="L267" s="158"/>
      <c r="M267" s="158"/>
      <c r="N267" s="158"/>
      <c r="O267" s="158"/>
    </row>
    <row r="268" spans="1:15" ht="15" x14ac:dyDescent="0.2">
      <c r="A268" s="158"/>
      <c r="B268" s="158"/>
      <c r="C268" s="158"/>
      <c r="D268" s="158"/>
      <c r="E268" s="158"/>
      <c r="F268" s="158"/>
      <c r="G268" s="158"/>
      <c r="H268" s="158"/>
      <c r="I268" s="158"/>
      <c r="J268" s="158"/>
      <c r="K268" s="158"/>
      <c r="L268" s="158"/>
      <c r="M268" s="158"/>
      <c r="N268" s="158"/>
      <c r="O268" s="158"/>
    </row>
    <row r="269" spans="1:15" ht="15" x14ac:dyDescent="0.2">
      <c r="A269" s="158"/>
      <c r="B269" s="158"/>
      <c r="C269" s="158"/>
      <c r="D269" s="158"/>
      <c r="E269" s="158"/>
      <c r="F269" s="158"/>
      <c r="G269" s="158"/>
      <c r="H269" s="158"/>
      <c r="I269" s="158"/>
      <c r="J269" s="158"/>
      <c r="K269" s="158"/>
      <c r="L269" s="158"/>
      <c r="M269" s="158"/>
      <c r="N269" s="158"/>
      <c r="O269" s="158"/>
    </row>
    <row r="270" spans="1:15" ht="15" x14ac:dyDescent="0.2">
      <c r="A270" s="158"/>
      <c r="B270" s="158"/>
      <c r="C270" s="158"/>
      <c r="D270" s="158"/>
      <c r="E270" s="158"/>
      <c r="F270" s="158"/>
      <c r="G270" s="158"/>
      <c r="H270" s="158"/>
      <c r="I270" s="158"/>
      <c r="J270" s="158"/>
      <c r="K270" s="158"/>
      <c r="L270" s="158"/>
      <c r="M270" s="158"/>
      <c r="N270" s="158"/>
      <c r="O270" s="158"/>
    </row>
    <row r="271" spans="1:15" ht="15" x14ac:dyDescent="0.2">
      <c r="A271" s="158"/>
      <c r="B271" s="158"/>
      <c r="C271" s="158"/>
      <c r="D271" s="158"/>
      <c r="E271" s="158"/>
      <c r="F271" s="158"/>
      <c r="G271" s="158"/>
      <c r="H271" s="158"/>
      <c r="I271" s="158"/>
      <c r="J271" s="158"/>
      <c r="K271" s="158"/>
      <c r="L271" s="158"/>
      <c r="M271" s="158"/>
      <c r="N271" s="158"/>
      <c r="O271" s="158"/>
    </row>
    <row r="272" spans="1:15" ht="15" x14ac:dyDescent="0.2">
      <c r="A272" s="158"/>
      <c r="B272" s="158"/>
      <c r="C272" s="158"/>
      <c r="D272" s="158"/>
      <c r="E272" s="158"/>
      <c r="F272" s="158"/>
      <c r="G272" s="158"/>
      <c r="H272" s="158"/>
      <c r="I272" s="158"/>
      <c r="J272" s="158"/>
      <c r="K272" s="158"/>
      <c r="L272" s="158"/>
      <c r="M272" s="158"/>
      <c r="N272" s="158"/>
      <c r="O272" s="158"/>
    </row>
    <row r="273" spans="1:15" ht="15" x14ac:dyDescent="0.2">
      <c r="A273" s="158"/>
      <c r="B273" s="158"/>
      <c r="C273" s="158"/>
      <c r="D273" s="158"/>
      <c r="E273" s="158"/>
      <c r="F273" s="158"/>
      <c r="G273" s="158"/>
      <c r="H273" s="158"/>
      <c r="I273" s="158"/>
      <c r="J273" s="158"/>
      <c r="K273" s="158"/>
      <c r="L273" s="158"/>
      <c r="M273" s="158"/>
      <c r="N273" s="158"/>
      <c r="O273" s="158"/>
    </row>
    <row r="274" spans="1:15" ht="15" x14ac:dyDescent="0.2">
      <c r="A274" s="158"/>
      <c r="B274" s="158"/>
      <c r="C274" s="158"/>
      <c r="D274" s="158"/>
      <c r="E274" s="158"/>
      <c r="F274" s="158"/>
      <c r="G274" s="158"/>
      <c r="H274" s="158"/>
      <c r="I274" s="158"/>
      <c r="J274" s="158"/>
      <c r="K274" s="158"/>
      <c r="L274" s="158"/>
      <c r="M274" s="158"/>
      <c r="N274" s="158"/>
      <c r="O274" s="158"/>
    </row>
    <row r="275" spans="1:15" ht="15" x14ac:dyDescent="0.2">
      <c r="A275" s="158"/>
      <c r="B275" s="158"/>
      <c r="C275" s="158"/>
      <c r="D275" s="158"/>
      <c r="E275" s="158"/>
      <c r="F275" s="158"/>
      <c r="G275" s="158"/>
      <c r="H275" s="158"/>
      <c r="I275" s="158"/>
      <c r="J275" s="158"/>
      <c r="K275" s="158"/>
      <c r="L275" s="158"/>
      <c r="M275" s="158"/>
      <c r="N275" s="158"/>
      <c r="O275" s="158"/>
    </row>
    <row r="276" spans="1:15" ht="15" x14ac:dyDescent="0.2">
      <c r="A276" s="158"/>
      <c r="B276" s="158"/>
      <c r="C276" s="158"/>
      <c r="D276" s="158"/>
      <c r="E276" s="158"/>
      <c r="F276" s="158"/>
      <c r="G276" s="158"/>
      <c r="H276" s="158"/>
      <c r="I276" s="158"/>
      <c r="J276" s="158"/>
      <c r="K276" s="158"/>
      <c r="L276" s="158"/>
      <c r="M276" s="158"/>
      <c r="N276" s="158"/>
      <c r="O276" s="158"/>
    </row>
    <row r="277" spans="1:15" ht="15" x14ac:dyDescent="0.2">
      <c r="A277" s="158"/>
      <c r="B277" s="158"/>
      <c r="C277" s="158"/>
      <c r="D277" s="158"/>
      <c r="E277" s="158"/>
      <c r="F277" s="158"/>
      <c r="G277" s="158"/>
      <c r="H277" s="158"/>
      <c r="I277" s="158"/>
      <c r="J277" s="158"/>
      <c r="K277" s="158"/>
      <c r="L277" s="158"/>
      <c r="M277" s="158"/>
      <c r="N277" s="158"/>
      <c r="O277" s="158"/>
    </row>
    <row r="278" spans="1:15" ht="15" x14ac:dyDescent="0.2">
      <c r="A278" s="158"/>
      <c r="B278" s="158"/>
      <c r="C278" s="158"/>
      <c r="D278" s="158"/>
      <c r="E278" s="158"/>
      <c r="F278" s="158"/>
      <c r="G278" s="158"/>
      <c r="H278" s="158"/>
      <c r="I278" s="158"/>
      <c r="J278" s="158"/>
      <c r="K278" s="158"/>
      <c r="L278" s="158"/>
      <c r="M278" s="158"/>
      <c r="N278" s="158"/>
      <c r="O278" s="158"/>
    </row>
    <row r="279" spans="1:15" ht="15" x14ac:dyDescent="0.2">
      <c r="A279" s="158"/>
      <c r="B279" s="158"/>
      <c r="C279" s="158"/>
      <c r="D279" s="158"/>
      <c r="E279" s="158"/>
      <c r="F279" s="158"/>
      <c r="G279" s="158"/>
      <c r="H279" s="158"/>
      <c r="I279" s="158"/>
      <c r="J279" s="158"/>
      <c r="K279" s="158"/>
      <c r="L279" s="158"/>
      <c r="M279" s="158"/>
      <c r="N279" s="158"/>
      <c r="O279" s="158"/>
    </row>
    <row r="280" spans="1:15" ht="15" x14ac:dyDescent="0.2">
      <c r="A280" s="158"/>
      <c r="B280" s="158"/>
      <c r="C280" s="158"/>
      <c r="D280" s="158"/>
      <c r="E280" s="158"/>
      <c r="F280" s="158"/>
      <c r="G280" s="158"/>
      <c r="H280" s="158"/>
      <c r="I280" s="158"/>
      <c r="J280" s="158"/>
      <c r="K280" s="158"/>
      <c r="L280" s="158"/>
      <c r="M280" s="158"/>
      <c r="N280" s="158"/>
      <c r="O280" s="158"/>
    </row>
    <row r="281" spans="1:15" ht="15" x14ac:dyDescent="0.2">
      <c r="A281" s="158"/>
      <c r="B281" s="158"/>
      <c r="C281" s="158"/>
      <c r="D281" s="158"/>
      <c r="E281" s="158"/>
      <c r="F281" s="158"/>
      <c r="G281" s="158"/>
      <c r="H281" s="158"/>
      <c r="I281" s="158"/>
      <c r="J281" s="158"/>
      <c r="K281" s="158"/>
      <c r="L281" s="158"/>
      <c r="M281" s="158"/>
      <c r="N281" s="158"/>
      <c r="O281" s="158"/>
    </row>
    <row r="282" spans="1:15" ht="15" x14ac:dyDescent="0.2">
      <c r="A282" s="158"/>
      <c r="B282" s="158"/>
      <c r="C282" s="158"/>
      <c r="D282" s="158"/>
      <c r="E282" s="158"/>
      <c r="F282" s="158"/>
      <c r="G282" s="158"/>
      <c r="H282" s="158"/>
      <c r="I282" s="158"/>
      <c r="J282" s="158"/>
      <c r="K282" s="158"/>
      <c r="L282" s="158"/>
      <c r="M282" s="158"/>
      <c r="N282" s="158"/>
      <c r="O282" s="158"/>
    </row>
    <row r="283" spans="1:15" ht="15" x14ac:dyDescent="0.2">
      <c r="A283" s="158"/>
      <c r="B283" s="158"/>
      <c r="C283" s="158"/>
      <c r="D283" s="158"/>
      <c r="E283" s="158"/>
      <c r="F283" s="158"/>
      <c r="G283" s="158"/>
      <c r="H283" s="158"/>
      <c r="I283" s="158"/>
      <c r="J283" s="158"/>
      <c r="K283" s="158"/>
      <c r="L283" s="158"/>
      <c r="M283" s="158"/>
      <c r="N283" s="158"/>
      <c r="O283" s="158"/>
    </row>
    <row r="284" spans="1:15" ht="15" x14ac:dyDescent="0.2">
      <c r="A284" s="158"/>
      <c r="B284" s="158"/>
      <c r="C284" s="158"/>
      <c r="D284" s="158"/>
      <c r="E284" s="158"/>
      <c r="F284" s="158"/>
      <c r="G284" s="158"/>
      <c r="H284" s="158"/>
      <c r="I284" s="158"/>
      <c r="J284" s="158"/>
      <c r="K284" s="158"/>
      <c r="L284" s="158"/>
      <c r="M284" s="158"/>
      <c r="N284" s="158"/>
      <c r="O284" s="158"/>
    </row>
    <row r="285" spans="1:15" ht="15" x14ac:dyDescent="0.2">
      <c r="A285" s="158"/>
      <c r="B285" s="158"/>
      <c r="C285" s="158"/>
      <c r="D285" s="158"/>
      <c r="E285" s="158"/>
      <c r="F285" s="158"/>
      <c r="G285" s="158"/>
      <c r="H285" s="158"/>
      <c r="I285" s="158"/>
      <c r="J285" s="158"/>
      <c r="K285" s="158"/>
      <c r="L285" s="158"/>
      <c r="M285" s="158"/>
      <c r="N285" s="158"/>
      <c r="O285" s="158"/>
    </row>
    <row r="286" spans="1:15" ht="15" x14ac:dyDescent="0.2">
      <c r="A286" s="158"/>
      <c r="B286" s="158"/>
      <c r="C286" s="158"/>
      <c r="D286" s="158"/>
      <c r="E286" s="158"/>
      <c r="F286" s="158"/>
      <c r="G286" s="158"/>
      <c r="H286" s="158"/>
      <c r="I286" s="158"/>
      <c r="J286" s="158"/>
      <c r="K286" s="158"/>
      <c r="L286" s="158"/>
      <c r="M286" s="158"/>
      <c r="N286" s="158"/>
      <c r="O286" s="158"/>
    </row>
    <row r="287" spans="1:15" ht="15" x14ac:dyDescent="0.2">
      <c r="A287" s="158"/>
      <c r="B287" s="158"/>
      <c r="C287" s="158"/>
      <c r="D287" s="158"/>
      <c r="E287" s="158"/>
      <c r="F287" s="158"/>
      <c r="G287" s="158"/>
      <c r="H287" s="158"/>
      <c r="I287" s="158"/>
      <c r="J287" s="158"/>
      <c r="K287" s="158"/>
      <c r="L287" s="158"/>
      <c r="M287" s="158"/>
      <c r="N287" s="158"/>
      <c r="O287" s="158"/>
    </row>
    <row r="288" spans="1:15" ht="15" x14ac:dyDescent="0.2">
      <c r="A288" s="158"/>
      <c r="B288" s="158"/>
      <c r="C288" s="158"/>
      <c r="D288" s="158"/>
      <c r="E288" s="158"/>
      <c r="F288" s="158"/>
      <c r="G288" s="158"/>
      <c r="H288" s="158"/>
      <c r="I288" s="158"/>
      <c r="J288" s="158"/>
      <c r="K288" s="158"/>
      <c r="L288" s="158"/>
      <c r="M288" s="158"/>
      <c r="N288" s="158"/>
      <c r="O288" s="158"/>
    </row>
    <row r="289" spans="1:15" ht="15" x14ac:dyDescent="0.2">
      <c r="A289" s="158"/>
      <c r="B289" s="158"/>
      <c r="C289" s="158"/>
      <c r="D289" s="158"/>
      <c r="E289" s="158"/>
      <c r="F289" s="158"/>
      <c r="G289" s="158"/>
      <c r="H289" s="158"/>
      <c r="I289" s="158"/>
      <c r="J289" s="158"/>
      <c r="K289" s="158"/>
      <c r="L289" s="158"/>
      <c r="M289" s="158"/>
      <c r="N289" s="158"/>
      <c r="O289" s="158"/>
    </row>
    <row r="290" spans="1:15" ht="15" x14ac:dyDescent="0.2">
      <c r="A290" s="158"/>
      <c r="B290" s="158"/>
      <c r="C290" s="158"/>
      <c r="D290" s="158"/>
      <c r="E290" s="158"/>
      <c r="F290" s="158"/>
      <c r="G290" s="158"/>
      <c r="H290" s="158"/>
      <c r="I290" s="158"/>
      <c r="J290" s="158"/>
      <c r="K290" s="158"/>
      <c r="L290" s="158"/>
      <c r="M290" s="158"/>
      <c r="N290" s="158"/>
      <c r="O290" s="158"/>
    </row>
    <row r="291" spans="1:15" ht="15" x14ac:dyDescent="0.2">
      <c r="A291" s="158"/>
      <c r="B291" s="158"/>
      <c r="C291" s="158"/>
      <c r="D291" s="158"/>
      <c r="E291" s="158"/>
      <c r="F291" s="158"/>
      <c r="G291" s="158"/>
      <c r="H291" s="158"/>
      <c r="I291" s="158"/>
      <c r="J291" s="158"/>
      <c r="K291" s="158"/>
      <c r="L291" s="158"/>
      <c r="M291" s="158"/>
      <c r="N291" s="158"/>
      <c r="O291" s="158"/>
    </row>
    <row r="292" spans="1:15" ht="15" x14ac:dyDescent="0.2">
      <c r="A292" s="158"/>
      <c r="B292" s="158"/>
      <c r="C292" s="158"/>
      <c r="D292" s="158"/>
      <c r="E292" s="158"/>
      <c r="F292" s="158"/>
      <c r="G292" s="158"/>
      <c r="H292" s="158"/>
      <c r="I292" s="158"/>
      <c r="J292" s="158"/>
      <c r="K292" s="158"/>
      <c r="L292" s="158"/>
      <c r="M292" s="158"/>
      <c r="N292" s="158"/>
      <c r="O292" s="158"/>
    </row>
    <row r="293" spans="1:15" ht="15" x14ac:dyDescent="0.2">
      <c r="A293" s="158"/>
      <c r="B293" s="158"/>
      <c r="C293" s="158"/>
      <c r="D293" s="158"/>
      <c r="E293" s="158"/>
      <c r="F293" s="158"/>
      <c r="G293" s="158"/>
      <c r="H293" s="158"/>
      <c r="I293" s="158"/>
      <c r="J293" s="158"/>
      <c r="K293" s="158"/>
      <c r="L293" s="158"/>
      <c r="M293" s="158"/>
      <c r="N293" s="158"/>
      <c r="O293" s="158"/>
    </row>
    <row r="294" spans="1:15" ht="15" x14ac:dyDescent="0.2">
      <c r="A294" s="158"/>
      <c r="B294" s="158"/>
      <c r="C294" s="158"/>
      <c r="D294" s="158"/>
      <c r="E294" s="158"/>
      <c r="F294" s="158"/>
      <c r="G294" s="158"/>
      <c r="H294" s="158"/>
      <c r="I294" s="158"/>
      <c r="J294" s="158"/>
      <c r="K294" s="158"/>
      <c r="L294" s="158"/>
      <c r="M294" s="158"/>
      <c r="N294" s="158"/>
      <c r="O294" s="158"/>
    </row>
    <row r="295" spans="1:15" ht="15" x14ac:dyDescent="0.2">
      <c r="A295" s="158"/>
      <c r="B295" s="158"/>
      <c r="C295" s="158"/>
      <c r="D295" s="158"/>
      <c r="E295" s="158"/>
      <c r="F295" s="158"/>
      <c r="G295" s="158"/>
      <c r="H295" s="158"/>
      <c r="I295" s="158"/>
      <c r="J295" s="158"/>
      <c r="K295" s="158"/>
      <c r="L295" s="158"/>
      <c r="M295" s="158"/>
      <c r="N295" s="158"/>
      <c r="O295" s="158"/>
    </row>
    <row r="296" spans="1:15" ht="15" x14ac:dyDescent="0.2">
      <c r="A296" s="158"/>
      <c r="B296" s="158"/>
      <c r="C296" s="158"/>
      <c r="D296" s="158"/>
      <c r="E296" s="158"/>
      <c r="F296" s="158"/>
      <c r="G296" s="158"/>
      <c r="H296" s="158"/>
      <c r="I296" s="158"/>
      <c r="J296" s="158"/>
      <c r="K296" s="158"/>
      <c r="L296" s="158"/>
      <c r="M296" s="158"/>
      <c r="N296" s="158"/>
      <c r="O296" s="158"/>
    </row>
    <row r="297" spans="1:15" ht="15" x14ac:dyDescent="0.2">
      <c r="A297" s="158"/>
      <c r="B297" s="158"/>
      <c r="C297" s="158"/>
      <c r="D297" s="158"/>
      <c r="E297" s="158"/>
      <c r="F297" s="158"/>
      <c r="G297" s="158"/>
      <c r="H297" s="158"/>
      <c r="I297" s="158"/>
      <c r="J297" s="158"/>
      <c r="K297" s="158"/>
      <c r="L297" s="158"/>
      <c r="M297" s="158"/>
      <c r="N297" s="158"/>
      <c r="O297" s="158"/>
    </row>
    <row r="298" spans="1:15" ht="15" x14ac:dyDescent="0.2">
      <c r="A298" s="158"/>
      <c r="B298" s="158"/>
      <c r="C298" s="158"/>
      <c r="D298" s="158"/>
      <c r="E298" s="158"/>
      <c r="F298" s="158"/>
      <c r="G298" s="158"/>
      <c r="H298" s="158"/>
      <c r="I298" s="158"/>
      <c r="J298" s="158"/>
      <c r="K298" s="158"/>
      <c r="L298" s="158"/>
      <c r="M298" s="158"/>
      <c r="N298" s="158"/>
      <c r="O298" s="158"/>
    </row>
    <row r="299" spans="1:15" ht="15" x14ac:dyDescent="0.2">
      <c r="A299" s="158"/>
      <c r="B299" s="158"/>
      <c r="C299" s="158"/>
      <c r="D299" s="158"/>
      <c r="E299" s="158"/>
      <c r="F299" s="158"/>
      <c r="G299" s="158"/>
      <c r="H299" s="158"/>
      <c r="I299" s="158"/>
      <c r="J299" s="158"/>
      <c r="K299" s="158"/>
      <c r="L299" s="158"/>
      <c r="M299" s="158"/>
      <c r="N299" s="158"/>
      <c r="O299" s="158"/>
    </row>
    <row r="300" spans="1:15" ht="15" x14ac:dyDescent="0.2">
      <c r="A300" s="158"/>
      <c r="B300" s="158"/>
      <c r="C300" s="158"/>
      <c r="D300" s="158"/>
      <c r="E300" s="158"/>
      <c r="F300" s="158"/>
      <c r="G300" s="158"/>
      <c r="H300" s="158"/>
      <c r="I300" s="158"/>
      <c r="J300" s="158"/>
      <c r="K300" s="158"/>
      <c r="L300" s="158"/>
      <c r="M300" s="158"/>
      <c r="N300" s="158"/>
      <c r="O300" s="158"/>
    </row>
    <row r="301" spans="1:15" ht="15" x14ac:dyDescent="0.2">
      <c r="A301" s="158"/>
      <c r="B301" s="158"/>
      <c r="C301" s="158"/>
      <c r="D301" s="158"/>
      <c r="E301" s="158"/>
      <c r="F301" s="158"/>
      <c r="G301" s="158"/>
      <c r="H301" s="158"/>
      <c r="I301" s="158"/>
      <c r="J301" s="158"/>
      <c r="K301" s="158"/>
      <c r="L301" s="158"/>
      <c r="M301" s="158"/>
      <c r="N301" s="158"/>
      <c r="O301" s="158"/>
    </row>
    <row r="302" spans="1:15" ht="15" x14ac:dyDescent="0.2">
      <c r="A302" s="158"/>
      <c r="B302" s="158"/>
      <c r="C302" s="158"/>
      <c r="D302" s="158"/>
      <c r="E302" s="158"/>
      <c r="F302" s="158"/>
      <c r="G302" s="158"/>
      <c r="H302" s="158"/>
      <c r="I302" s="158"/>
      <c r="J302" s="158"/>
      <c r="K302" s="158"/>
      <c r="L302" s="158"/>
      <c r="M302" s="158"/>
      <c r="N302" s="158"/>
      <c r="O302" s="158"/>
    </row>
    <row r="303" spans="1:15" ht="15" x14ac:dyDescent="0.2">
      <c r="A303" s="158"/>
      <c r="B303" s="158"/>
      <c r="C303" s="158"/>
      <c r="D303" s="158"/>
      <c r="E303" s="158"/>
      <c r="F303" s="158"/>
      <c r="G303" s="158"/>
      <c r="H303" s="158"/>
      <c r="I303" s="158"/>
      <c r="J303" s="158"/>
      <c r="K303" s="158"/>
      <c r="L303" s="158"/>
      <c r="M303" s="158"/>
      <c r="N303" s="158"/>
      <c r="O303" s="158"/>
    </row>
    <row r="304" spans="1:15" ht="15" x14ac:dyDescent="0.2">
      <c r="A304" s="158"/>
      <c r="B304" s="158"/>
      <c r="C304" s="158"/>
      <c r="D304" s="158"/>
      <c r="E304" s="158"/>
      <c r="F304" s="158"/>
      <c r="G304" s="158"/>
      <c r="H304" s="158"/>
      <c r="I304" s="158"/>
      <c r="J304" s="158"/>
      <c r="K304" s="158"/>
      <c r="L304" s="158"/>
      <c r="M304" s="158"/>
      <c r="N304" s="158"/>
      <c r="O304" s="158"/>
    </row>
    <row r="305" spans="1:15" ht="15" x14ac:dyDescent="0.2">
      <c r="A305" s="158"/>
      <c r="B305" s="158"/>
      <c r="C305" s="158"/>
      <c r="D305" s="158"/>
      <c r="E305" s="158"/>
      <c r="F305" s="158"/>
      <c r="G305" s="158"/>
      <c r="H305" s="158"/>
      <c r="I305" s="158"/>
      <c r="J305" s="158"/>
      <c r="K305" s="158"/>
      <c r="L305" s="158"/>
      <c r="M305" s="158"/>
      <c r="N305" s="158"/>
      <c r="O305" s="158"/>
    </row>
    <row r="306" spans="1:15" ht="15" x14ac:dyDescent="0.2">
      <c r="A306" s="158"/>
      <c r="B306" s="158"/>
      <c r="C306" s="158"/>
      <c r="D306" s="158"/>
      <c r="E306" s="158"/>
      <c r="F306" s="158"/>
      <c r="G306" s="158"/>
      <c r="H306" s="158"/>
      <c r="I306" s="158"/>
      <c r="J306" s="158"/>
      <c r="K306" s="158"/>
      <c r="L306" s="158"/>
      <c r="M306" s="158"/>
      <c r="N306" s="158"/>
      <c r="O306" s="158"/>
    </row>
    <row r="307" spans="1:15" ht="15" x14ac:dyDescent="0.2">
      <c r="A307" s="158"/>
      <c r="B307" s="158"/>
      <c r="C307" s="158"/>
      <c r="D307" s="158"/>
      <c r="E307" s="158"/>
      <c r="F307" s="158"/>
      <c r="G307" s="158"/>
      <c r="H307" s="158"/>
      <c r="I307" s="158"/>
      <c r="J307" s="158"/>
      <c r="K307" s="158"/>
      <c r="L307" s="158"/>
      <c r="M307" s="158"/>
      <c r="N307" s="158"/>
      <c r="O307" s="158"/>
    </row>
    <row r="308" spans="1:15" ht="15" x14ac:dyDescent="0.2">
      <c r="A308" s="158"/>
      <c r="B308" s="158"/>
      <c r="C308" s="158"/>
      <c r="D308" s="158"/>
      <c r="E308" s="158"/>
      <c r="F308" s="158"/>
      <c r="G308" s="158"/>
      <c r="H308" s="158"/>
      <c r="I308" s="158"/>
      <c r="J308" s="158"/>
      <c r="K308" s="158"/>
      <c r="L308" s="158"/>
      <c r="M308" s="158"/>
      <c r="N308" s="158"/>
      <c r="O308" s="158"/>
    </row>
    <row r="309" spans="1:15" ht="15" x14ac:dyDescent="0.2">
      <c r="A309" s="158"/>
      <c r="B309" s="158"/>
      <c r="C309" s="158"/>
      <c r="D309" s="158"/>
      <c r="E309" s="158"/>
      <c r="F309" s="158"/>
      <c r="G309" s="158"/>
      <c r="H309" s="158"/>
      <c r="I309" s="158"/>
      <c r="J309" s="158"/>
      <c r="K309" s="158"/>
      <c r="L309" s="158"/>
      <c r="M309" s="158"/>
      <c r="N309" s="158"/>
      <c r="O309" s="158"/>
    </row>
    <row r="310" spans="1:15" ht="15" x14ac:dyDescent="0.2">
      <c r="A310" s="158"/>
      <c r="B310" s="158"/>
      <c r="C310" s="158"/>
      <c r="D310" s="158"/>
      <c r="E310" s="158"/>
      <c r="F310" s="158"/>
      <c r="G310" s="158"/>
      <c r="H310" s="158"/>
      <c r="I310" s="158"/>
      <c r="J310" s="158"/>
      <c r="K310" s="158"/>
      <c r="L310" s="158"/>
      <c r="M310" s="158"/>
      <c r="N310" s="158"/>
      <c r="O310" s="158"/>
    </row>
    <row r="311" spans="1:15" ht="15" x14ac:dyDescent="0.2">
      <c r="A311" s="158"/>
      <c r="B311" s="158"/>
      <c r="C311" s="158"/>
      <c r="D311" s="158"/>
      <c r="E311" s="158"/>
      <c r="F311" s="158"/>
      <c r="G311" s="158"/>
      <c r="H311" s="158"/>
      <c r="I311" s="158"/>
      <c r="J311" s="158"/>
      <c r="K311" s="158"/>
      <c r="L311" s="158"/>
      <c r="M311" s="158"/>
      <c r="N311" s="158"/>
      <c r="O311" s="158"/>
    </row>
    <row r="312" spans="1:15" ht="15" x14ac:dyDescent="0.2">
      <c r="A312" s="158"/>
      <c r="B312" s="158"/>
      <c r="C312" s="158"/>
      <c r="D312" s="158"/>
      <c r="E312" s="158"/>
      <c r="F312" s="158"/>
      <c r="G312" s="158"/>
      <c r="H312" s="158"/>
      <c r="I312" s="158"/>
      <c r="J312" s="158"/>
      <c r="K312" s="158"/>
      <c r="L312" s="158"/>
      <c r="M312" s="158"/>
      <c r="N312" s="158"/>
      <c r="O312" s="158"/>
    </row>
    <row r="313" spans="1:15" ht="15" x14ac:dyDescent="0.2">
      <c r="A313" s="158"/>
      <c r="B313" s="158"/>
      <c r="C313" s="158"/>
      <c r="D313" s="158"/>
      <c r="E313" s="158"/>
      <c r="F313" s="158"/>
      <c r="G313" s="158"/>
      <c r="H313" s="158"/>
      <c r="I313" s="158"/>
      <c r="J313" s="158"/>
      <c r="K313" s="158"/>
      <c r="L313" s="158"/>
      <c r="M313" s="158"/>
      <c r="N313" s="158"/>
      <c r="O313" s="158"/>
    </row>
    <row r="314" spans="1:15" ht="15" x14ac:dyDescent="0.2">
      <c r="A314" s="158"/>
      <c r="B314" s="158"/>
      <c r="C314" s="158"/>
      <c r="D314" s="158"/>
      <c r="E314" s="158"/>
      <c r="F314" s="158"/>
      <c r="G314" s="158"/>
      <c r="H314" s="158"/>
      <c r="I314" s="158"/>
      <c r="J314" s="158"/>
      <c r="K314" s="158"/>
      <c r="L314" s="158"/>
      <c r="M314" s="158"/>
      <c r="N314" s="158"/>
      <c r="O314" s="158"/>
    </row>
    <row r="315" spans="1:15" ht="15" x14ac:dyDescent="0.2">
      <c r="A315" s="158"/>
      <c r="B315" s="158"/>
      <c r="C315" s="158"/>
      <c r="D315" s="158"/>
      <c r="E315" s="158"/>
      <c r="F315" s="158"/>
      <c r="G315" s="158"/>
      <c r="H315" s="158"/>
      <c r="I315" s="158"/>
      <c r="J315" s="158"/>
      <c r="K315" s="158"/>
      <c r="L315" s="158"/>
      <c r="M315" s="158"/>
      <c r="N315" s="158"/>
      <c r="O315" s="158"/>
    </row>
    <row r="316" spans="1:15" ht="15" x14ac:dyDescent="0.2">
      <c r="A316" s="158"/>
      <c r="B316" s="158"/>
      <c r="C316" s="158"/>
      <c r="D316" s="158"/>
      <c r="E316" s="158"/>
      <c r="F316" s="158"/>
      <c r="G316" s="158"/>
      <c r="H316" s="158"/>
      <c r="I316" s="158"/>
      <c r="J316" s="158"/>
      <c r="K316" s="158"/>
      <c r="L316" s="158"/>
      <c r="M316" s="158"/>
      <c r="N316" s="158"/>
      <c r="O316" s="158"/>
    </row>
    <row r="317" spans="1:15" ht="15" x14ac:dyDescent="0.2">
      <c r="A317" s="158"/>
      <c r="B317" s="158"/>
      <c r="C317" s="158"/>
      <c r="D317" s="158"/>
      <c r="E317" s="158"/>
      <c r="F317" s="158"/>
      <c r="G317" s="158"/>
      <c r="H317" s="158"/>
      <c r="I317" s="158"/>
      <c r="J317" s="158"/>
      <c r="K317" s="158"/>
      <c r="L317" s="158"/>
      <c r="M317" s="158"/>
      <c r="N317" s="158"/>
      <c r="O317" s="158"/>
    </row>
    <row r="318" spans="1:15" ht="15" x14ac:dyDescent="0.2">
      <c r="A318" s="158"/>
      <c r="B318" s="158"/>
      <c r="C318" s="158"/>
      <c r="D318" s="158"/>
      <c r="E318" s="158"/>
      <c r="F318" s="158"/>
      <c r="G318" s="158"/>
      <c r="H318" s="158"/>
      <c r="I318" s="158"/>
      <c r="J318" s="158"/>
      <c r="K318" s="158"/>
      <c r="L318" s="158"/>
      <c r="M318" s="158"/>
      <c r="N318" s="158"/>
      <c r="O318" s="158"/>
    </row>
    <row r="319" spans="1:15" ht="15" x14ac:dyDescent="0.2">
      <c r="A319" s="158"/>
      <c r="B319" s="158"/>
      <c r="C319" s="158"/>
      <c r="D319" s="158"/>
      <c r="E319" s="158"/>
      <c r="F319" s="158"/>
      <c r="G319" s="158"/>
      <c r="H319" s="158"/>
      <c r="I319" s="158"/>
      <c r="J319" s="158"/>
      <c r="K319" s="158"/>
      <c r="L319" s="158"/>
      <c r="M319" s="158"/>
      <c r="N319" s="158"/>
      <c r="O319" s="158"/>
    </row>
    <row r="320" spans="1:15" ht="15" x14ac:dyDescent="0.2">
      <c r="A320" s="158"/>
      <c r="B320" s="158"/>
      <c r="C320" s="158"/>
      <c r="D320" s="158"/>
      <c r="E320" s="158"/>
      <c r="F320" s="158"/>
      <c r="G320" s="158"/>
      <c r="H320" s="158"/>
      <c r="I320" s="158"/>
      <c r="J320" s="158"/>
      <c r="K320" s="158"/>
      <c r="L320" s="158"/>
      <c r="M320" s="158"/>
      <c r="N320" s="158"/>
      <c r="O320" s="158"/>
    </row>
    <row r="321" spans="1:15" ht="15" x14ac:dyDescent="0.2">
      <c r="A321" s="158"/>
      <c r="B321" s="158"/>
      <c r="C321" s="158"/>
      <c r="D321" s="158"/>
      <c r="E321" s="158"/>
      <c r="F321" s="158"/>
      <c r="G321" s="158"/>
      <c r="H321" s="158"/>
      <c r="I321" s="158"/>
      <c r="J321" s="158"/>
      <c r="K321" s="158"/>
      <c r="L321" s="158"/>
      <c r="M321" s="158"/>
      <c r="N321" s="158"/>
      <c r="O321" s="158"/>
    </row>
    <row r="322" spans="1:15" ht="15" x14ac:dyDescent="0.2">
      <c r="A322" s="158"/>
      <c r="B322" s="158"/>
      <c r="C322" s="158"/>
      <c r="D322" s="158"/>
      <c r="E322" s="158"/>
      <c r="F322" s="158"/>
      <c r="G322" s="158"/>
      <c r="H322" s="158"/>
      <c r="I322" s="158"/>
      <c r="J322" s="158"/>
      <c r="K322" s="158"/>
      <c r="L322" s="158"/>
      <c r="M322" s="158"/>
      <c r="N322" s="158"/>
      <c r="O322" s="158"/>
    </row>
    <row r="323" spans="1:15" ht="15" x14ac:dyDescent="0.2">
      <c r="A323" s="158"/>
      <c r="B323" s="158"/>
      <c r="C323" s="158"/>
      <c r="D323" s="158"/>
      <c r="E323" s="158"/>
      <c r="F323" s="158"/>
      <c r="G323" s="158"/>
      <c r="H323" s="158"/>
      <c r="I323" s="158"/>
      <c r="J323" s="158"/>
      <c r="K323" s="158"/>
      <c r="L323" s="158"/>
      <c r="M323" s="158"/>
      <c r="N323" s="158"/>
      <c r="O323" s="158"/>
    </row>
    <row r="324" spans="1:15" ht="15" x14ac:dyDescent="0.2">
      <c r="A324" s="158"/>
      <c r="B324" s="158"/>
      <c r="C324" s="158"/>
      <c r="D324" s="158"/>
      <c r="E324" s="158"/>
      <c r="F324" s="158"/>
      <c r="G324" s="158"/>
      <c r="H324" s="158"/>
      <c r="I324" s="158"/>
      <c r="J324" s="158"/>
      <c r="K324" s="158"/>
      <c r="L324" s="158"/>
      <c r="M324" s="158"/>
      <c r="N324" s="158"/>
      <c r="O324" s="158"/>
    </row>
    <row r="325" spans="1:15" ht="15" x14ac:dyDescent="0.2">
      <c r="A325" s="158"/>
      <c r="B325" s="158"/>
      <c r="C325" s="158"/>
      <c r="D325" s="158"/>
      <c r="E325" s="158"/>
      <c r="F325" s="158"/>
      <c r="G325" s="158"/>
      <c r="H325" s="158"/>
      <c r="I325" s="158"/>
      <c r="J325" s="158"/>
      <c r="K325" s="158"/>
      <c r="L325" s="158"/>
      <c r="M325" s="158"/>
      <c r="N325" s="158"/>
      <c r="O325" s="158"/>
    </row>
    <row r="326" spans="1:15" ht="15" x14ac:dyDescent="0.2">
      <c r="A326" s="158"/>
      <c r="B326" s="158"/>
      <c r="C326" s="158"/>
      <c r="D326" s="158"/>
      <c r="E326" s="158"/>
      <c r="F326" s="158"/>
      <c r="G326" s="158"/>
      <c r="H326" s="158"/>
      <c r="I326" s="158"/>
      <c r="J326" s="158"/>
      <c r="K326" s="158"/>
      <c r="L326" s="158"/>
      <c r="M326" s="158"/>
      <c r="N326" s="158"/>
      <c r="O326" s="158"/>
    </row>
    <row r="327" spans="1:15" ht="15" x14ac:dyDescent="0.2">
      <c r="A327" s="158"/>
      <c r="B327" s="158"/>
      <c r="C327" s="158"/>
      <c r="D327" s="158"/>
      <c r="E327" s="158"/>
      <c r="F327" s="158"/>
      <c r="G327" s="158"/>
      <c r="H327" s="158"/>
      <c r="I327" s="158"/>
      <c r="J327" s="158"/>
      <c r="K327" s="158"/>
      <c r="L327" s="158"/>
      <c r="M327" s="158"/>
      <c r="N327" s="158"/>
      <c r="O327" s="158"/>
    </row>
    <row r="328" spans="1:15" ht="15" x14ac:dyDescent="0.2">
      <c r="A328" s="158"/>
      <c r="B328" s="158"/>
      <c r="C328" s="158"/>
      <c r="D328" s="158"/>
      <c r="E328" s="158"/>
      <c r="F328" s="158"/>
      <c r="G328" s="158"/>
      <c r="H328" s="158"/>
      <c r="I328" s="158"/>
      <c r="J328" s="158"/>
      <c r="K328" s="158"/>
      <c r="L328" s="158"/>
      <c r="M328" s="158"/>
      <c r="N328" s="158"/>
      <c r="O328" s="158"/>
    </row>
    <row r="329" spans="1:15" ht="15" x14ac:dyDescent="0.2">
      <c r="A329" s="158"/>
      <c r="B329" s="158"/>
      <c r="C329" s="158"/>
      <c r="D329" s="158"/>
      <c r="E329" s="158"/>
      <c r="F329" s="158"/>
      <c r="G329" s="158"/>
      <c r="H329" s="158"/>
      <c r="I329" s="158"/>
      <c r="J329" s="158"/>
      <c r="K329" s="158"/>
      <c r="L329" s="158"/>
      <c r="M329" s="158"/>
      <c r="N329" s="158"/>
      <c r="O329" s="158"/>
    </row>
    <row r="330" spans="1:15" ht="15" x14ac:dyDescent="0.2">
      <c r="A330" s="158"/>
      <c r="B330" s="158"/>
      <c r="C330" s="158"/>
      <c r="D330" s="158"/>
      <c r="E330" s="158"/>
      <c r="F330" s="158"/>
      <c r="G330" s="158"/>
      <c r="H330" s="158"/>
      <c r="I330" s="158"/>
      <c r="J330" s="158"/>
      <c r="K330" s="158"/>
      <c r="L330" s="158"/>
      <c r="M330" s="158"/>
      <c r="N330" s="158"/>
      <c r="O330" s="158"/>
    </row>
    <row r="331" spans="1:15" ht="15" x14ac:dyDescent="0.2">
      <c r="A331" s="158"/>
      <c r="B331" s="158"/>
      <c r="C331" s="158"/>
      <c r="D331" s="158"/>
      <c r="E331" s="158"/>
      <c r="F331" s="158"/>
      <c r="G331" s="158"/>
      <c r="H331" s="158"/>
      <c r="I331" s="158"/>
      <c r="J331" s="158"/>
      <c r="K331" s="158"/>
      <c r="L331" s="158"/>
      <c r="M331" s="158"/>
      <c r="N331" s="158"/>
      <c r="O331" s="158"/>
    </row>
    <row r="332" spans="1:15" ht="15" x14ac:dyDescent="0.2">
      <c r="A332" s="158"/>
      <c r="B332" s="158"/>
      <c r="C332" s="158"/>
      <c r="D332" s="158"/>
      <c r="E332" s="158"/>
      <c r="F332" s="158"/>
      <c r="G332" s="158"/>
      <c r="H332" s="158"/>
      <c r="I332" s="158"/>
      <c r="J332" s="158"/>
      <c r="K332" s="158"/>
      <c r="L332" s="158"/>
      <c r="M332" s="158"/>
      <c r="N332" s="158"/>
      <c r="O332" s="158"/>
    </row>
    <row r="333" spans="1:15" ht="15" x14ac:dyDescent="0.2">
      <c r="A333" s="158"/>
      <c r="B333" s="158"/>
      <c r="C333" s="158"/>
      <c r="D333" s="158"/>
      <c r="E333" s="158"/>
      <c r="F333" s="158"/>
      <c r="G333" s="158"/>
      <c r="H333" s="158"/>
      <c r="I333" s="158"/>
      <c r="J333" s="158"/>
      <c r="K333" s="158"/>
      <c r="L333" s="158"/>
      <c r="M333" s="158"/>
      <c r="N333" s="158"/>
      <c r="O333" s="158"/>
    </row>
    <row r="334" spans="1:15" ht="15" x14ac:dyDescent="0.2">
      <c r="A334" s="158"/>
      <c r="B334" s="158"/>
      <c r="C334" s="158"/>
      <c r="D334" s="158"/>
      <c r="E334" s="158"/>
      <c r="F334" s="158"/>
      <c r="G334" s="158"/>
      <c r="H334" s="158"/>
      <c r="I334" s="158"/>
      <c r="J334" s="158"/>
      <c r="K334" s="158"/>
      <c r="L334" s="158"/>
      <c r="M334" s="158"/>
      <c r="N334" s="158"/>
      <c r="O334" s="158"/>
    </row>
    <row r="335" spans="1:15" ht="15" x14ac:dyDescent="0.2">
      <c r="A335" s="158"/>
      <c r="B335" s="158"/>
      <c r="C335" s="158"/>
      <c r="D335" s="158"/>
      <c r="E335" s="158"/>
      <c r="F335" s="158"/>
      <c r="G335" s="158"/>
      <c r="H335" s="158"/>
      <c r="I335" s="158"/>
      <c r="J335" s="158"/>
      <c r="K335" s="158"/>
      <c r="L335" s="158"/>
      <c r="M335" s="158"/>
      <c r="N335" s="158"/>
      <c r="O335" s="158"/>
    </row>
    <row r="336" spans="1:15" ht="15" x14ac:dyDescent="0.2">
      <c r="A336" s="158"/>
      <c r="B336" s="158"/>
      <c r="C336" s="158"/>
      <c r="D336" s="158"/>
      <c r="E336" s="158"/>
      <c r="F336" s="158"/>
      <c r="G336" s="158"/>
      <c r="H336" s="158"/>
      <c r="I336" s="158"/>
      <c r="J336" s="158"/>
      <c r="K336" s="158"/>
      <c r="L336" s="158"/>
      <c r="M336" s="158"/>
      <c r="N336" s="158"/>
      <c r="O336" s="158"/>
    </row>
    <row r="337" spans="1:15" ht="15" x14ac:dyDescent="0.2">
      <c r="A337" s="158"/>
      <c r="B337" s="158"/>
      <c r="C337" s="158"/>
      <c r="D337" s="158"/>
      <c r="E337" s="158"/>
      <c r="F337" s="158"/>
      <c r="G337" s="158"/>
      <c r="H337" s="158"/>
      <c r="I337" s="158"/>
      <c r="J337" s="158"/>
      <c r="K337" s="158"/>
      <c r="L337" s="158"/>
      <c r="M337" s="158"/>
      <c r="N337" s="158"/>
      <c r="O337" s="158"/>
    </row>
    <row r="338" spans="1:15" ht="15" x14ac:dyDescent="0.2">
      <c r="A338" s="158"/>
      <c r="B338" s="158"/>
      <c r="C338" s="158"/>
      <c r="D338" s="158"/>
      <c r="E338" s="158"/>
      <c r="F338" s="158"/>
      <c r="G338" s="158"/>
      <c r="H338" s="158"/>
      <c r="I338" s="158"/>
      <c r="J338" s="158"/>
      <c r="K338" s="158"/>
      <c r="L338" s="158"/>
      <c r="M338" s="158"/>
      <c r="N338" s="158"/>
      <c r="O338" s="158"/>
    </row>
    <row r="339" spans="1:15" ht="15" x14ac:dyDescent="0.2">
      <c r="A339" s="158"/>
      <c r="B339" s="158"/>
      <c r="C339" s="158"/>
      <c r="D339" s="158"/>
      <c r="E339" s="158"/>
      <c r="F339" s="158"/>
      <c r="G339" s="158"/>
      <c r="H339" s="158"/>
      <c r="I339" s="158"/>
      <c r="J339" s="158"/>
      <c r="K339" s="158"/>
      <c r="L339" s="158"/>
      <c r="M339" s="158"/>
      <c r="N339" s="158"/>
      <c r="O339" s="158"/>
    </row>
    <row r="340" spans="1:15" ht="15" x14ac:dyDescent="0.2">
      <c r="A340" s="158"/>
      <c r="B340" s="158"/>
      <c r="C340" s="158"/>
      <c r="D340" s="158"/>
      <c r="E340" s="158"/>
      <c r="F340" s="158"/>
      <c r="G340" s="158"/>
      <c r="H340" s="158"/>
      <c r="I340" s="158"/>
      <c r="J340" s="158"/>
      <c r="K340" s="158"/>
      <c r="L340" s="158"/>
      <c r="M340" s="158"/>
      <c r="N340" s="158"/>
      <c r="O340" s="158"/>
    </row>
    <row r="341" spans="1:15" ht="15" x14ac:dyDescent="0.2">
      <c r="A341" s="158"/>
      <c r="B341" s="158"/>
      <c r="C341" s="158"/>
      <c r="D341" s="158"/>
      <c r="E341" s="158"/>
      <c r="F341" s="158"/>
      <c r="G341" s="158"/>
      <c r="H341" s="158"/>
      <c r="I341" s="158"/>
      <c r="J341" s="158"/>
      <c r="K341" s="158"/>
      <c r="L341" s="158"/>
      <c r="M341" s="158"/>
      <c r="N341" s="158"/>
      <c r="O341" s="158"/>
    </row>
    <row r="342" spans="1:15" ht="15" x14ac:dyDescent="0.2">
      <c r="A342" s="158"/>
      <c r="B342" s="158"/>
      <c r="C342" s="158"/>
      <c r="D342" s="158"/>
      <c r="E342" s="158"/>
      <c r="F342" s="158"/>
      <c r="G342" s="158"/>
      <c r="H342" s="158"/>
      <c r="I342" s="158"/>
      <c r="J342" s="158"/>
      <c r="K342" s="158"/>
      <c r="L342" s="158"/>
      <c r="M342" s="158"/>
      <c r="N342" s="158"/>
      <c r="O342" s="158"/>
    </row>
    <row r="343" spans="1:15" ht="15" x14ac:dyDescent="0.2">
      <c r="A343" s="158"/>
      <c r="B343" s="158"/>
      <c r="C343" s="158"/>
      <c r="D343" s="158"/>
      <c r="E343" s="158"/>
      <c r="F343" s="158"/>
      <c r="G343" s="158"/>
      <c r="H343" s="158"/>
      <c r="I343" s="158"/>
      <c r="J343" s="158"/>
      <c r="K343" s="158"/>
      <c r="L343" s="158"/>
      <c r="M343" s="158"/>
      <c r="N343" s="158"/>
      <c r="O343" s="158"/>
    </row>
    <row r="344" spans="1:15" ht="15" x14ac:dyDescent="0.2">
      <c r="A344" s="158"/>
      <c r="B344" s="158"/>
      <c r="C344" s="158"/>
      <c r="D344" s="158"/>
      <c r="E344" s="158"/>
      <c r="F344" s="158"/>
      <c r="G344" s="158"/>
      <c r="H344" s="158"/>
      <c r="I344" s="158"/>
      <c r="J344" s="158"/>
      <c r="K344" s="158"/>
      <c r="L344" s="158"/>
      <c r="M344" s="158"/>
      <c r="N344" s="158"/>
      <c r="O344" s="158"/>
    </row>
    <row r="345" spans="1:15" ht="15" x14ac:dyDescent="0.2">
      <c r="A345" s="158"/>
      <c r="B345" s="158"/>
      <c r="C345" s="158"/>
      <c r="D345" s="158"/>
      <c r="E345" s="158"/>
      <c r="F345" s="158"/>
      <c r="G345" s="158"/>
      <c r="H345" s="158"/>
      <c r="I345" s="158"/>
      <c r="J345" s="158"/>
      <c r="K345" s="158"/>
      <c r="L345" s="158"/>
      <c r="M345" s="158"/>
      <c r="N345" s="158"/>
      <c r="O345" s="158"/>
    </row>
    <row r="346" spans="1:15" ht="15" x14ac:dyDescent="0.2">
      <c r="A346" s="158"/>
      <c r="B346" s="158"/>
      <c r="C346" s="158"/>
      <c r="D346" s="158"/>
      <c r="E346" s="158"/>
      <c r="F346" s="158"/>
      <c r="G346" s="158"/>
      <c r="H346" s="158"/>
      <c r="I346" s="158"/>
      <c r="J346" s="158"/>
      <c r="K346" s="158"/>
      <c r="L346" s="158"/>
      <c r="M346" s="158"/>
      <c r="N346" s="158"/>
      <c r="O346" s="158"/>
    </row>
    <row r="347" spans="1:15" ht="15" x14ac:dyDescent="0.2">
      <c r="A347" s="158"/>
      <c r="B347" s="158"/>
      <c r="C347" s="158"/>
      <c r="D347" s="158"/>
      <c r="E347" s="158"/>
      <c r="F347" s="158"/>
      <c r="G347" s="158"/>
      <c r="H347" s="158"/>
      <c r="I347" s="158"/>
      <c r="J347" s="158"/>
      <c r="K347" s="158"/>
      <c r="L347" s="158"/>
      <c r="M347" s="158"/>
      <c r="N347" s="158"/>
      <c r="O347" s="158"/>
    </row>
    <row r="348" spans="1:15" ht="15" x14ac:dyDescent="0.2">
      <c r="A348" s="158"/>
      <c r="B348" s="158"/>
      <c r="C348" s="158"/>
      <c r="D348" s="158"/>
      <c r="E348" s="158"/>
      <c r="F348" s="158"/>
      <c r="G348" s="158"/>
      <c r="H348" s="158"/>
      <c r="I348" s="158"/>
      <c r="J348" s="158"/>
      <c r="K348" s="158"/>
      <c r="L348" s="158"/>
      <c r="M348" s="158"/>
      <c r="N348" s="158"/>
      <c r="O348" s="158"/>
    </row>
    <row r="349" spans="1:15" ht="15" x14ac:dyDescent="0.2">
      <c r="A349" s="158"/>
      <c r="B349" s="158"/>
      <c r="C349" s="158"/>
      <c r="D349" s="158"/>
      <c r="E349" s="158"/>
      <c r="F349" s="158"/>
      <c r="G349" s="158"/>
      <c r="H349" s="158"/>
      <c r="I349" s="158"/>
      <c r="J349" s="158"/>
      <c r="K349" s="158"/>
      <c r="L349" s="158"/>
      <c r="M349" s="158"/>
      <c r="N349" s="158"/>
      <c r="O349" s="158"/>
    </row>
    <row r="350" spans="1:15" ht="15" x14ac:dyDescent="0.2">
      <c r="A350" s="158"/>
      <c r="B350" s="158"/>
      <c r="C350" s="158"/>
      <c r="D350" s="158"/>
      <c r="E350" s="158"/>
      <c r="F350" s="158"/>
      <c r="G350" s="158"/>
      <c r="H350" s="158"/>
      <c r="I350" s="158"/>
      <c r="J350" s="158"/>
      <c r="K350" s="158"/>
      <c r="L350" s="158"/>
      <c r="M350" s="158"/>
      <c r="N350" s="158"/>
      <c r="O350" s="158"/>
    </row>
    <row r="351" spans="1:15" ht="15" x14ac:dyDescent="0.2">
      <c r="A351" s="158"/>
      <c r="B351" s="158"/>
      <c r="C351" s="158"/>
      <c r="D351" s="158"/>
      <c r="E351" s="158"/>
      <c r="F351" s="158"/>
      <c r="G351" s="158"/>
      <c r="H351" s="158"/>
      <c r="I351" s="158"/>
      <c r="J351" s="158"/>
      <c r="K351" s="158"/>
      <c r="L351" s="158"/>
      <c r="M351" s="158"/>
      <c r="N351" s="158"/>
      <c r="O351" s="158"/>
    </row>
    <row r="352" spans="1:15" ht="15" x14ac:dyDescent="0.2">
      <c r="A352" s="158"/>
      <c r="B352" s="158"/>
      <c r="C352" s="158"/>
      <c r="D352" s="158"/>
      <c r="E352" s="158"/>
      <c r="F352" s="158"/>
      <c r="G352" s="158"/>
      <c r="H352" s="158"/>
      <c r="I352" s="158"/>
      <c r="J352" s="158"/>
      <c r="K352" s="158"/>
      <c r="L352" s="158"/>
      <c r="M352" s="158"/>
      <c r="N352" s="158"/>
      <c r="O352" s="158"/>
    </row>
    <row r="353" spans="1:15" ht="15" x14ac:dyDescent="0.2">
      <c r="A353" s="158"/>
      <c r="B353" s="158"/>
      <c r="C353" s="158"/>
      <c r="D353" s="158"/>
      <c r="E353" s="158"/>
      <c r="F353" s="158"/>
      <c r="G353" s="158"/>
      <c r="H353" s="158"/>
      <c r="I353" s="158"/>
      <c r="J353" s="158"/>
      <c r="K353" s="158"/>
      <c r="L353" s="158"/>
      <c r="M353" s="158"/>
      <c r="N353" s="158"/>
      <c r="O353" s="158"/>
    </row>
    <row r="354" spans="1:15" ht="15" x14ac:dyDescent="0.2">
      <c r="A354" s="158"/>
      <c r="B354" s="158"/>
      <c r="C354" s="158"/>
      <c r="D354" s="158"/>
      <c r="E354" s="158"/>
      <c r="F354" s="158"/>
      <c r="G354" s="158"/>
      <c r="H354" s="158"/>
      <c r="I354" s="158"/>
      <c r="J354" s="158"/>
      <c r="K354" s="158"/>
      <c r="L354" s="158"/>
      <c r="M354" s="158"/>
      <c r="N354" s="158"/>
      <c r="O354" s="158"/>
    </row>
    <row r="355" spans="1:15" ht="15" x14ac:dyDescent="0.2">
      <c r="A355" s="158"/>
      <c r="B355" s="158"/>
      <c r="C355" s="158"/>
      <c r="D355" s="158"/>
      <c r="E355" s="158"/>
      <c r="F355" s="158"/>
      <c r="G355" s="158"/>
      <c r="H355" s="158"/>
      <c r="I355" s="158"/>
      <c r="J355" s="158"/>
      <c r="K355" s="158"/>
      <c r="L355" s="158"/>
      <c r="M355" s="158"/>
      <c r="N355" s="158"/>
      <c r="O355" s="158"/>
    </row>
    <row r="356" spans="1:15" ht="15" x14ac:dyDescent="0.2">
      <c r="A356" s="158"/>
      <c r="B356" s="158"/>
      <c r="C356" s="158"/>
      <c r="D356" s="158"/>
      <c r="E356" s="158"/>
      <c r="F356" s="158"/>
      <c r="G356" s="158"/>
      <c r="H356" s="158"/>
      <c r="I356" s="158"/>
      <c r="J356" s="158"/>
      <c r="K356" s="158"/>
      <c r="L356" s="158"/>
      <c r="M356" s="158"/>
      <c r="N356" s="158"/>
      <c r="O356" s="158"/>
    </row>
    <row r="357" spans="1:15" ht="15" x14ac:dyDescent="0.2">
      <c r="A357" s="158"/>
      <c r="B357" s="158"/>
      <c r="C357" s="158"/>
      <c r="D357" s="158"/>
      <c r="E357" s="158"/>
      <c r="F357" s="158"/>
      <c r="G357" s="158"/>
      <c r="H357" s="158"/>
      <c r="I357" s="158"/>
      <c r="J357" s="158"/>
      <c r="K357" s="158"/>
      <c r="L357" s="158"/>
      <c r="M357" s="158"/>
      <c r="N357" s="158"/>
      <c r="O357" s="158"/>
    </row>
    <row r="358" spans="1:15" ht="15" x14ac:dyDescent="0.2">
      <c r="A358" s="158"/>
      <c r="B358" s="158"/>
      <c r="C358" s="158"/>
      <c r="D358" s="158"/>
      <c r="E358" s="158"/>
      <c r="F358" s="158"/>
      <c r="G358" s="158"/>
      <c r="H358" s="158"/>
      <c r="I358" s="158"/>
      <c r="J358" s="158"/>
      <c r="K358" s="158"/>
      <c r="L358" s="158"/>
      <c r="M358" s="158"/>
      <c r="N358" s="158"/>
      <c r="O358" s="158"/>
    </row>
    <row r="359" spans="1:15" ht="15" x14ac:dyDescent="0.2">
      <c r="A359" s="158"/>
      <c r="B359" s="158"/>
      <c r="C359" s="158"/>
      <c r="D359" s="158"/>
      <c r="E359" s="158"/>
      <c r="F359" s="158"/>
      <c r="G359" s="158"/>
      <c r="H359" s="158"/>
      <c r="I359" s="158"/>
      <c r="J359" s="158"/>
      <c r="K359" s="158"/>
      <c r="L359" s="158"/>
      <c r="M359" s="158"/>
      <c r="N359" s="158"/>
      <c r="O359" s="158"/>
    </row>
    <row r="360" spans="1:15" ht="15" x14ac:dyDescent="0.2">
      <c r="A360" s="158"/>
      <c r="B360" s="158"/>
      <c r="C360" s="158"/>
      <c r="D360" s="158"/>
      <c r="E360" s="158"/>
      <c r="F360" s="158"/>
      <c r="G360" s="158"/>
      <c r="H360" s="158"/>
      <c r="I360" s="158"/>
      <c r="J360" s="158"/>
      <c r="K360" s="158"/>
      <c r="L360" s="158"/>
      <c r="M360" s="158"/>
      <c r="N360" s="158"/>
      <c r="O360" s="158"/>
    </row>
    <row r="361" spans="1:15" ht="15" x14ac:dyDescent="0.2">
      <c r="A361" s="158"/>
      <c r="B361" s="158"/>
      <c r="C361" s="158"/>
      <c r="D361" s="158"/>
      <c r="E361" s="158"/>
      <c r="F361" s="158"/>
      <c r="G361" s="158"/>
      <c r="H361" s="158"/>
      <c r="I361" s="158"/>
      <c r="J361" s="158"/>
      <c r="K361" s="158"/>
      <c r="L361" s="158"/>
      <c r="M361" s="158"/>
      <c r="N361" s="158"/>
      <c r="O361" s="158"/>
    </row>
    <row r="362" spans="1:15" ht="15" x14ac:dyDescent="0.2">
      <c r="A362" s="158"/>
      <c r="B362" s="158"/>
      <c r="C362" s="158"/>
      <c r="D362" s="158"/>
      <c r="E362" s="158"/>
      <c r="F362" s="158"/>
      <c r="G362" s="158"/>
      <c r="H362" s="158"/>
      <c r="I362" s="158"/>
      <c r="J362" s="158"/>
      <c r="K362" s="158"/>
      <c r="L362" s="158"/>
      <c r="M362" s="158"/>
      <c r="N362" s="158"/>
      <c r="O362" s="158"/>
    </row>
    <row r="363" spans="1:15" ht="15" x14ac:dyDescent="0.2">
      <c r="A363" s="158"/>
      <c r="B363" s="158"/>
      <c r="C363" s="158"/>
      <c r="D363" s="158"/>
      <c r="E363" s="158"/>
      <c r="F363" s="158"/>
      <c r="G363" s="158"/>
      <c r="H363" s="158"/>
      <c r="I363" s="158"/>
      <c r="J363" s="158"/>
      <c r="K363" s="158"/>
      <c r="L363" s="158"/>
      <c r="M363" s="158"/>
      <c r="N363" s="158"/>
      <c r="O363" s="158"/>
    </row>
    <row r="364" spans="1:15" ht="15" x14ac:dyDescent="0.2">
      <c r="A364" s="158"/>
      <c r="B364" s="158"/>
      <c r="C364" s="158"/>
      <c r="D364" s="158"/>
      <c r="E364" s="158"/>
      <c r="F364" s="158"/>
      <c r="G364" s="158"/>
      <c r="H364" s="158"/>
      <c r="I364" s="158"/>
      <c r="J364" s="158"/>
      <c r="K364" s="158"/>
      <c r="L364" s="158"/>
      <c r="M364" s="158"/>
      <c r="N364" s="158"/>
      <c r="O364" s="158"/>
    </row>
    <row r="365" spans="1:15" ht="15" x14ac:dyDescent="0.2">
      <c r="A365" s="158"/>
      <c r="B365" s="158"/>
      <c r="C365" s="158"/>
      <c r="D365" s="158"/>
      <c r="E365" s="158"/>
      <c r="F365" s="158"/>
      <c r="G365" s="158"/>
      <c r="H365" s="158"/>
      <c r="I365" s="158"/>
      <c r="J365" s="158"/>
      <c r="K365" s="158"/>
      <c r="L365" s="158"/>
      <c r="M365" s="158"/>
      <c r="N365" s="158"/>
      <c r="O365" s="158"/>
    </row>
    <row r="366" spans="1:15" ht="15" x14ac:dyDescent="0.2">
      <c r="A366" s="158"/>
      <c r="B366" s="158"/>
      <c r="C366" s="158"/>
      <c r="D366" s="158"/>
      <c r="E366" s="158"/>
      <c r="F366" s="158"/>
      <c r="G366" s="158"/>
      <c r="H366" s="158"/>
      <c r="I366" s="158"/>
      <c r="J366" s="158"/>
      <c r="K366" s="158"/>
      <c r="L366" s="158"/>
      <c r="M366" s="158"/>
      <c r="N366" s="158"/>
      <c r="O366" s="158"/>
    </row>
    <row r="367" spans="1:15" ht="15" x14ac:dyDescent="0.2">
      <c r="A367" s="158"/>
      <c r="B367" s="158"/>
      <c r="C367" s="158"/>
      <c r="D367" s="158"/>
      <c r="E367" s="158"/>
      <c r="F367" s="158"/>
      <c r="G367" s="158"/>
      <c r="H367" s="158"/>
      <c r="I367" s="158"/>
      <c r="J367" s="158"/>
      <c r="K367" s="158"/>
      <c r="L367" s="158"/>
      <c r="M367" s="158"/>
      <c r="N367" s="158"/>
      <c r="O367" s="158"/>
    </row>
    <row r="368" spans="1:15" ht="15" x14ac:dyDescent="0.2">
      <c r="A368" s="158"/>
      <c r="B368" s="158"/>
      <c r="C368" s="158"/>
      <c r="D368" s="158"/>
      <c r="E368" s="158"/>
      <c r="F368" s="158"/>
      <c r="G368" s="158"/>
      <c r="H368" s="158"/>
      <c r="I368" s="158"/>
      <c r="J368" s="158"/>
      <c r="K368" s="158"/>
      <c r="L368" s="158"/>
      <c r="M368" s="158"/>
      <c r="N368" s="158"/>
      <c r="O368" s="158"/>
    </row>
    <row r="369" spans="1:15" ht="15" x14ac:dyDescent="0.2">
      <c r="A369" s="158"/>
      <c r="B369" s="158"/>
      <c r="C369" s="158"/>
      <c r="D369" s="158"/>
      <c r="E369" s="158"/>
      <c r="F369" s="158"/>
      <c r="G369" s="158"/>
      <c r="H369" s="158"/>
      <c r="I369" s="158"/>
      <c r="J369" s="158"/>
      <c r="K369" s="158"/>
      <c r="L369" s="158"/>
      <c r="M369" s="158"/>
      <c r="N369" s="158"/>
      <c r="O369" s="158"/>
    </row>
    <row r="370" spans="1:15" ht="15" x14ac:dyDescent="0.2">
      <c r="A370" s="158"/>
      <c r="B370" s="158"/>
      <c r="C370" s="158"/>
      <c r="D370" s="158"/>
      <c r="E370" s="158"/>
      <c r="F370" s="158"/>
      <c r="G370" s="158"/>
      <c r="H370" s="158"/>
      <c r="I370" s="158"/>
      <c r="J370" s="158"/>
      <c r="K370" s="158"/>
      <c r="L370" s="158"/>
      <c r="M370" s="158"/>
      <c r="N370" s="158"/>
      <c r="O370" s="158"/>
    </row>
    <row r="371" spans="1:15" ht="15" x14ac:dyDescent="0.2">
      <c r="A371" s="158"/>
      <c r="B371" s="158"/>
      <c r="C371" s="158"/>
      <c r="D371" s="158"/>
      <c r="E371" s="158"/>
      <c r="F371" s="158"/>
      <c r="G371" s="158"/>
      <c r="H371" s="158"/>
      <c r="I371" s="158"/>
      <c r="J371" s="158"/>
      <c r="K371" s="158"/>
      <c r="L371" s="158"/>
      <c r="M371" s="158"/>
      <c r="N371" s="158"/>
      <c r="O371" s="158"/>
    </row>
    <row r="372" spans="1:15" ht="15" x14ac:dyDescent="0.2">
      <c r="A372" s="158"/>
      <c r="B372" s="158"/>
      <c r="C372" s="158"/>
      <c r="D372" s="158"/>
      <c r="E372" s="158"/>
      <c r="F372" s="158"/>
      <c r="G372" s="158"/>
      <c r="H372" s="158"/>
      <c r="I372" s="158"/>
      <c r="J372" s="158"/>
      <c r="K372" s="158"/>
      <c r="L372" s="158"/>
      <c r="M372" s="158"/>
      <c r="N372" s="158"/>
      <c r="O372" s="158"/>
    </row>
    <row r="373" spans="1:15" ht="15" x14ac:dyDescent="0.2">
      <c r="A373" s="158"/>
      <c r="B373" s="158"/>
      <c r="C373" s="158"/>
      <c r="D373" s="158"/>
      <c r="E373" s="158"/>
      <c r="F373" s="158"/>
      <c r="G373" s="158"/>
      <c r="H373" s="158"/>
      <c r="I373" s="158"/>
      <c r="J373" s="158"/>
      <c r="K373" s="158"/>
      <c r="L373" s="158"/>
      <c r="M373" s="158"/>
      <c r="N373" s="158"/>
      <c r="O373" s="158"/>
    </row>
    <row r="374" spans="1:15" ht="15" x14ac:dyDescent="0.2">
      <c r="A374" s="158"/>
      <c r="B374" s="158"/>
      <c r="C374" s="158"/>
      <c r="D374" s="158"/>
      <c r="E374" s="158"/>
      <c r="F374" s="158"/>
      <c r="G374" s="158"/>
      <c r="H374" s="158"/>
      <c r="I374" s="158"/>
      <c r="J374" s="158"/>
      <c r="K374" s="158"/>
      <c r="L374" s="158"/>
      <c r="M374" s="158"/>
      <c r="N374" s="158"/>
      <c r="O374" s="158"/>
    </row>
    <row r="375" spans="1:15" ht="15" x14ac:dyDescent="0.2">
      <c r="A375" s="158"/>
      <c r="B375" s="158"/>
      <c r="C375" s="158"/>
      <c r="D375" s="158"/>
      <c r="E375" s="158"/>
      <c r="F375" s="158"/>
      <c r="G375" s="158"/>
      <c r="H375" s="158"/>
      <c r="I375" s="158"/>
      <c r="J375" s="158"/>
      <c r="K375" s="158"/>
      <c r="L375" s="158"/>
      <c r="M375" s="158"/>
      <c r="N375" s="158"/>
      <c r="O375" s="158"/>
    </row>
    <row r="376" spans="1:15" ht="15" x14ac:dyDescent="0.2">
      <c r="A376" s="158"/>
      <c r="B376" s="158"/>
      <c r="C376" s="158"/>
      <c r="D376" s="158"/>
      <c r="E376" s="158"/>
      <c r="F376" s="158"/>
      <c r="G376" s="158"/>
      <c r="H376" s="158"/>
      <c r="I376" s="158"/>
      <c r="J376" s="158"/>
      <c r="K376" s="158"/>
      <c r="L376" s="158"/>
      <c r="M376" s="158"/>
      <c r="N376" s="158"/>
      <c r="O376" s="158"/>
    </row>
    <row r="377" spans="1:15" ht="15" x14ac:dyDescent="0.2">
      <c r="A377" s="158"/>
      <c r="B377" s="158"/>
      <c r="C377" s="158"/>
      <c r="D377" s="158"/>
      <c r="E377" s="158"/>
      <c r="F377" s="158"/>
      <c r="G377" s="158"/>
      <c r="H377" s="158"/>
      <c r="I377" s="158"/>
      <c r="J377" s="158"/>
      <c r="K377" s="158"/>
      <c r="L377" s="158"/>
      <c r="M377" s="158"/>
      <c r="N377" s="158"/>
      <c r="O377" s="158"/>
    </row>
    <row r="378" spans="1:15" ht="15" x14ac:dyDescent="0.2">
      <c r="A378" s="158"/>
      <c r="B378" s="158"/>
      <c r="C378" s="158"/>
      <c r="D378" s="158"/>
      <c r="E378" s="158"/>
      <c r="F378" s="158"/>
      <c r="G378" s="158"/>
      <c r="H378" s="158"/>
      <c r="I378" s="158"/>
      <c r="J378" s="158"/>
      <c r="K378" s="158"/>
      <c r="L378" s="158"/>
      <c r="M378" s="158"/>
      <c r="N378" s="158"/>
      <c r="O378" s="158"/>
    </row>
    <row r="379" spans="1:15" ht="15" x14ac:dyDescent="0.2">
      <c r="A379" s="158"/>
      <c r="B379" s="158"/>
      <c r="C379" s="158"/>
      <c r="D379" s="158"/>
      <c r="E379" s="158"/>
      <c r="F379" s="158"/>
      <c r="G379" s="158"/>
      <c r="H379" s="158"/>
      <c r="I379" s="158"/>
      <c r="J379" s="158"/>
      <c r="K379" s="158"/>
      <c r="L379" s="158"/>
      <c r="M379" s="158"/>
      <c r="N379" s="158"/>
      <c r="O379" s="158"/>
    </row>
    <row r="380" spans="1:15" ht="15" x14ac:dyDescent="0.2">
      <c r="A380" s="158"/>
      <c r="B380" s="158"/>
      <c r="C380" s="158"/>
      <c r="D380" s="158"/>
      <c r="E380" s="158"/>
      <c r="F380" s="158"/>
      <c r="G380" s="158"/>
      <c r="H380" s="158"/>
      <c r="I380" s="158"/>
      <c r="J380" s="158"/>
      <c r="K380" s="158"/>
      <c r="L380" s="158"/>
      <c r="M380" s="158"/>
      <c r="N380" s="158"/>
      <c r="O380" s="158"/>
    </row>
    <row r="381" spans="1:15" ht="15" x14ac:dyDescent="0.2">
      <c r="A381" s="158"/>
      <c r="B381" s="158"/>
      <c r="C381" s="158"/>
      <c r="D381" s="158"/>
      <c r="E381" s="158"/>
      <c r="F381" s="158"/>
      <c r="G381" s="158"/>
      <c r="H381" s="158"/>
      <c r="I381" s="158"/>
      <c r="J381" s="158"/>
      <c r="K381" s="158"/>
      <c r="L381" s="158"/>
      <c r="M381" s="158"/>
      <c r="N381" s="158"/>
      <c r="O381" s="158"/>
    </row>
    <row r="382" spans="1:15" ht="15" x14ac:dyDescent="0.2">
      <c r="A382" s="158"/>
      <c r="B382" s="158"/>
      <c r="C382" s="158"/>
      <c r="D382" s="158"/>
      <c r="E382" s="158"/>
      <c r="F382" s="158"/>
      <c r="G382" s="158"/>
      <c r="H382" s="158"/>
      <c r="I382" s="158"/>
      <c r="J382" s="158"/>
      <c r="K382" s="158"/>
      <c r="L382" s="158"/>
      <c r="M382" s="158"/>
      <c r="N382" s="158"/>
      <c r="O382" s="158"/>
    </row>
    <row r="383" spans="1:15" ht="15" x14ac:dyDescent="0.2">
      <c r="A383" s="158"/>
      <c r="B383" s="158"/>
      <c r="C383" s="158"/>
      <c r="D383" s="158"/>
      <c r="E383" s="158"/>
      <c r="F383" s="158"/>
      <c r="G383" s="158"/>
      <c r="H383" s="158"/>
      <c r="I383" s="158"/>
      <c r="J383" s="158"/>
      <c r="K383" s="158"/>
      <c r="L383" s="158"/>
      <c r="M383" s="158"/>
      <c r="N383" s="158"/>
      <c r="O383" s="158"/>
    </row>
    <row r="384" spans="1:15" ht="15" x14ac:dyDescent="0.2">
      <c r="A384" s="158"/>
      <c r="B384" s="158"/>
      <c r="C384" s="158"/>
      <c r="D384" s="158"/>
      <c r="E384" s="158"/>
      <c r="F384" s="158"/>
      <c r="G384" s="158"/>
      <c r="H384" s="158"/>
      <c r="I384" s="158"/>
      <c r="J384" s="158"/>
      <c r="K384" s="158"/>
      <c r="L384" s="158"/>
      <c r="M384" s="158"/>
      <c r="N384" s="158"/>
      <c r="O384" s="158"/>
    </row>
    <row r="385" spans="1:15" ht="15" x14ac:dyDescent="0.2">
      <c r="A385" s="158"/>
      <c r="B385" s="158"/>
      <c r="C385" s="158"/>
      <c r="D385" s="158"/>
      <c r="E385" s="158"/>
      <c r="F385" s="158"/>
      <c r="G385" s="158"/>
      <c r="H385" s="158"/>
      <c r="I385" s="158"/>
      <c r="J385" s="158"/>
      <c r="K385" s="158"/>
      <c r="L385" s="158"/>
      <c r="M385" s="158"/>
      <c r="N385" s="158"/>
      <c r="O385" s="158"/>
    </row>
    <row r="386" spans="1:15" ht="15" x14ac:dyDescent="0.2">
      <c r="A386" s="158"/>
      <c r="B386" s="158"/>
      <c r="C386" s="158"/>
      <c r="D386" s="158"/>
      <c r="E386" s="158"/>
      <c r="F386" s="158"/>
      <c r="G386" s="158"/>
      <c r="H386" s="158"/>
      <c r="I386" s="158"/>
      <c r="J386" s="158"/>
      <c r="K386" s="158"/>
      <c r="L386" s="158"/>
      <c r="M386" s="158"/>
      <c r="N386" s="158"/>
      <c r="O386" s="158"/>
    </row>
    <row r="387" spans="1:15" ht="15" x14ac:dyDescent="0.2">
      <c r="A387" s="158"/>
      <c r="B387" s="158"/>
      <c r="C387" s="158"/>
      <c r="D387" s="158"/>
      <c r="E387" s="158"/>
      <c r="F387" s="158"/>
      <c r="G387" s="158"/>
      <c r="H387" s="158"/>
      <c r="I387" s="158"/>
      <c r="J387" s="158"/>
      <c r="K387" s="158"/>
      <c r="L387" s="158"/>
      <c r="M387" s="158"/>
      <c r="N387" s="158"/>
      <c r="O387" s="158"/>
    </row>
    <row r="388" spans="1:15" ht="15" x14ac:dyDescent="0.2">
      <c r="A388" s="158"/>
      <c r="B388" s="158"/>
      <c r="C388" s="158"/>
      <c r="D388" s="158"/>
      <c r="E388" s="158"/>
      <c r="F388" s="158"/>
      <c r="G388" s="158"/>
      <c r="H388" s="158"/>
      <c r="I388" s="158"/>
      <c r="J388" s="158"/>
      <c r="K388" s="158"/>
      <c r="L388" s="158"/>
      <c r="M388" s="158"/>
      <c r="N388" s="158"/>
      <c r="O388" s="158"/>
    </row>
    <row r="389" spans="1:15" ht="15" x14ac:dyDescent="0.2">
      <c r="A389" s="158"/>
      <c r="B389" s="158"/>
      <c r="C389" s="158"/>
      <c r="D389" s="158"/>
      <c r="E389" s="158"/>
      <c r="F389" s="158"/>
      <c r="G389" s="158"/>
      <c r="H389" s="158"/>
      <c r="I389" s="158"/>
      <c r="J389" s="158"/>
      <c r="K389" s="158"/>
      <c r="L389" s="158"/>
      <c r="M389" s="158"/>
      <c r="N389" s="158"/>
      <c r="O389" s="158"/>
    </row>
    <row r="390" spans="1:15" ht="15" x14ac:dyDescent="0.2">
      <c r="A390" s="158"/>
      <c r="B390" s="158"/>
      <c r="C390" s="158"/>
      <c r="D390" s="158"/>
      <c r="E390" s="158"/>
      <c r="F390" s="158"/>
      <c r="G390" s="158"/>
      <c r="H390" s="158"/>
      <c r="I390" s="158"/>
      <c r="J390" s="158"/>
      <c r="K390" s="158"/>
      <c r="L390" s="158"/>
      <c r="M390" s="158"/>
      <c r="N390" s="158"/>
      <c r="O390" s="158"/>
    </row>
    <row r="391" spans="1:15" ht="15" x14ac:dyDescent="0.2">
      <c r="A391" s="158"/>
      <c r="B391" s="158"/>
      <c r="C391" s="158"/>
      <c r="D391" s="158"/>
      <c r="E391" s="158"/>
      <c r="F391" s="158"/>
      <c r="G391" s="158"/>
      <c r="H391" s="158"/>
      <c r="I391" s="158"/>
      <c r="J391" s="158"/>
      <c r="K391" s="158"/>
      <c r="L391" s="158"/>
      <c r="M391" s="158"/>
      <c r="N391" s="158"/>
      <c r="O391" s="158"/>
    </row>
    <row r="392" spans="1:15" ht="15" x14ac:dyDescent="0.2">
      <c r="A392" s="158"/>
      <c r="B392" s="158"/>
      <c r="C392" s="158"/>
      <c r="D392" s="158"/>
      <c r="E392" s="158"/>
      <c r="F392" s="158"/>
      <c r="G392" s="158"/>
      <c r="H392" s="158"/>
      <c r="I392" s="158"/>
      <c r="J392" s="158"/>
      <c r="K392" s="158"/>
      <c r="L392" s="158"/>
      <c r="M392" s="158"/>
      <c r="N392" s="158"/>
      <c r="O392" s="158"/>
    </row>
    <row r="393" spans="1:15" ht="15" x14ac:dyDescent="0.2">
      <c r="A393" s="158"/>
      <c r="B393" s="158"/>
      <c r="C393" s="158"/>
      <c r="D393" s="158"/>
      <c r="E393" s="158"/>
      <c r="F393" s="158"/>
      <c r="G393" s="158"/>
      <c r="H393" s="158"/>
      <c r="I393" s="158"/>
      <c r="J393" s="158"/>
      <c r="K393" s="158"/>
      <c r="L393" s="158"/>
      <c r="M393" s="158"/>
      <c r="N393" s="158"/>
      <c r="O393" s="158"/>
    </row>
    <row r="394" spans="1:15" ht="15" x14ac:dyDescent="0.2">
      <c r="A394" s="158"/>
      <c r="B394" s="158"/>
      <c r="C394" s="158"/>
      <c r="D394" s="158"/>
      <c r="E394" s="158"/>
      <c r="F394" s="158"/>
      <c r="G394" s="158"/>
      <c r="H394" s="158"/>
      <c r="I394" s="158"/>
      <c r="J394" s="158"/>
      <c r="K394" s="158"/>
      <c r="L394" s="158"/>
      <c r="M394" s="158"/>
      <c r="N394" s="158"/>
      <c r="O394" s="158"/>
    </row>
    <row r="395" spans="1:15" ht="15" x14ac:dyDescent="0.2">
      <c r="A395" s="158"/>
      <c r="B395" s="158"/>
      <c r="C395" s="158"/>
      <c r="D395" s="158"/>
      <c r="E395" s="158"/>
      <c r="F395" s="158"/>
      <c r="G395" s="158"/>
      <c r="H395" s="158"/>
      <c r="I395" s="158"/>
      <c r="J395" s="158"/>
      <c r="K395" s="158"/>
      <c r="L395" s="158"/>
      <c r="M395" s="158"/>
      <c r="N395" s="158"/>
      <c r="O395" s="158"/>
    </row>
    <row r="396" spans="1:15" ht="15" x14ac:dyDescent="0.2">
      <c r="A396" s="158"/>
      <c r="B396" s="158"/>
      <c r="C396" s="158"/>
      <c r="D396" s="158"/>
      <c r="E396" s="158"/>
      <c r="F396" s="158"/>
      <c r="G396" s="158"/>
      <c r="H396" s="158"/>
      <c r="I396" s="158"/>
      <c r="J396" s="158"/>
      <c r="K396" s="158"/>
      <c r="L396" s="158"/>
      <c r="M396" s="158"/>
      <c r="N396" s="158"/>
      <c r="O396" s="158"/>
    </row>
    <row r="397" spans="1:15" ht="15" x14ac:dyDescent="0.2">
      <c r="A397" s="158"/>
      <c r="B397" s="158"/>
      <c r="C397" s="158"/>
      <c r="D397" s="158"/>
      <c r="E397" s="158"/>
      <c r="F397" s="158"/>
      <c r="G397" s="158"/>
      <c r="H397" s="158"/>
      <c r="I397" s="158"/>
      <c r="J397" s="158"/>
      <c r="K397" s="158"/>
      <c r="L397" s="158"/>
      <c r="M397" s="158"/>
      <c r="N397" s="158"/>
      <c r="O397" s="158"/>
    </row>
    <row r="398" spans="1:15" ht="15" x14ac:dyDescent="0.2">
      <c r="A398" s="158"/>
      <c r="B398" s="158"/>
      <c r="C398" s="158"/>
      <c r="D398" s="158"/>
      <c r="E398" s="158"/>
      <c r="F398" s="158"/>
      <c r="G398" s="158"/>
      <c r="H398" s="158"/>
      <c r="I398" s="158"/>
      <c r="J398" s="158"/>
      <c r="K398" s="158"/>
      <c r="L398" s="158"/>
      <c r="M398" s="158"/>
      <c r="N398" s="158"/>
      <c r="O398" s="158"/>
    </row>
    <row r="399" spans="1:15" ht="15" x14ac:dyDescent="0.2">
      <c r="A399" s="158"/>
      <c r="B399" s="158"/>
      <c r="C399" s="158"/>
      <c r="D399" s="158"/>
      <c r="E399" s="158"/>
      <c r="F399" s="158"/>
      <c r="G399" s="158"/>
      <c r="H399" s="158"/>
      <c r="I399" s="158"/>
      <c r="J399" s="158"/>
      <c r="K399" s="158"/>
      <c r="L399" s="158"/>
      <c r="M399" s="158"/>
      <c r="N399" s="158"/>
      <c r="O399" s="158"/>
    </row>
    <row r="400" spans="1:15" ht="15" x14ac:dyDescent="0.2">
      <c r="A400" s="158"/>
      <c r="B400" s="158"/>
      <c r="C400" s="158"/>
      <c r="D400" s="158"/>
      <c r="E400" s="158"/>
      <c r="F400" s="158"/>
      <c r="G400" s="158"/>
      <c r="H400" s="158"/>
      <c r="I400" s="158"/>
      <c r="J400" s="158"/>
      <c r="K400" s="158"/>
      <c r="L400" s="158"/>
      <c r="M400" s="158"/>
      <c r="N400" s="158"/>
      <c r="O400" s="158"/>
    </row>
    <row r="401" spans="1:15" ht="15" x14ac:dyDescent="0.2">
      <c r="A401" s="158"/>
      <c r="B401" s="158"/>
      <c r="C401" s="158"/>
      <c r="D401" s="158"/>
      <c r="E401" s="158"/>
      <c r="F401" s="158"/>
      <c r="G401" s="158"/>
      <c r="H401" s="158"/>
      <c r="I401" s="158"/>
      <c r="J401" s="158"/>
      <c r="K401" s="158"/>
      <c r="L401" s="158"/>
      <c r="M401" s="158"/>
      <c r="N401" s="158"/>
      <c r="O401" s="158"/>
    </row>
    <row r="402" spans="1:15" ht="15" x14ac:dyDescent="0.2">
      <c r="A402" s="158"/>
      <c r="B402" s="158"/>
      <c r="C402" s="158"/>
      <c r="D402" s="158"/>
      <c r="E402" s="158"/>
      <c r="F402" s="158"/>
      <c r="G402" s="158"/>
      <c r="H402" s="158"/>
      <c r="I402" s="158"/>
      <c r="J402" s="158"/>
      <c r="K402" s="158"/>
      <c r="L402" s="158"/>
      <c r="M402" s="158"/>
      <c r="N402" s="158"/>
      <c r="O402" s="158"/>
    </row>
    <row r="403" spans="1:15" ht="15" x14ac:dyDescent="0.2">
      <c r="A403" s="158"/>
      <c r="B403" s="158"/>
      <c r="C403" s="158"/>
      <c r="D403" s="158"/>
      <c r="E403" s="158"/>
      <c r="F403" s="158"/>
      <c r="G403" s="158"/>
      <c r="H403" s="158"/>
      <c r="I403" s="158"/>
      <c r="J403" s="158"/>
      <c r="K403" s="158"/>
      <c r="L403" s="158"/>
      <c r="M403" s="158"/>
      <c r="N403" s="158"/>
      <c r="O403" s="158"/>
    </row>
    <row r="404" spans="1:15" ht="15" x14ac:dyDescent="0.2">
      <c r="A404" s="158"/>
      <c r="B404" s="158"/>
      <c r="C404" s="158"/>
      <c r="D404" s="158"/>
      <c r="E404" s="158"/>
      <c r="F404" s="158"/>
      <c r="G404" s="158"/>
      <c r="H404" s="158"/>
      <c r="I404" s="158"/>
      <c r="J404" s="158"/>
      <c r="K404" s="158"/>
      <c r="L404" s="158"/>
      <c r="M404" s="158"/>
      <c r="N404" s="158"/>
      <c r="O404" s="158"/>
    </row>
    <row r="405" spans="1:15" ht="15" x14ac:dyDescent="0.2">
      <c r="A405" s="158"/>
      <c r="B405" s="158"/>
      <c r="C405" s="158"/>
      <c r="D405" s="158"/>
      <c r="E405" s="158"/>
      <c r="F405" s="158"/>
      <c r="G405" s="158"/>
      <c r="H405" s="158"/>
      <c r="I405" s="158"/>
      <c r="J405" s="158"/>
      <c r="K405" s="158"/>
      <c r="L405" s="158"/>
      <c r="M405" s="158"/>
      <c r="N405" s="158"/>
      <c r="O405" s="158"/>
    </row>
    <row r="406" spans="1:15" ht="15" x14ac:dyDescent="0.2">
      <c r="A406" s="158"/>
      <c r="B406" s="158"/>
      <c r="C406" s="158"/>
      <c r="D406" s="158"/>
      <c r="E406" s="158"/>
      <c r="F406" s="158"/>
      <c r="G406" s="158"/>
      <c r="H406" s="158"/>
      <c r="I406" s="158"/>
      <c r="J406" s="158"/>
      <c r="K406" s="158"/>
      <c r="L406" s="158"/>
      <c r="M406" s="158"/>
      <c r="N406" s="158"/>
      <c r="O406" s="158"/>
    </row>
    <row r="407" spans="1:15" ht="15" x14ac:dyDescent="0.2">
      <c r="A407" s="158"/>
      <c r="B407" s="158"/>
      <c r="C407" s="158"/>
      <c r="D407" s="158"/>
      <c r="E407" s="158"/>
      <c r="F407" s="158"/>
      <c r="G407" s="158"/>
      <c r="H407" s="158"/>
      <c r="I407" s="158"/>
      <c r="J407" s="158"/>
      <c r="K407" s="158"/>
      <c r="L407" s="158"/>
      <c r="M407" s="158"/>
      <c r="N407" s="158"/>
      <c r="O407" s="158"/>
    </row>
    <row r="408" spans="1:15" ht="15" x14ac:dyDescent="0.2">
      <c r="A408" s="158"/>
      <c r="B408" s="158"/>
      <c r="C408" s="158"/>
      <c r="D408" s="158"/>
      <c r="E408" s="158"/>
      <c r="F408" s="158"/>
      <c r="G408" s="158"/>
      <c r="H408" s="158"/>
      <c r="I408" s="158"/>
      <c r="J408" s="158"/>
      <c r="K408" s="158"/>
      <c r="L408" s="158"/>
      <c r="M408" s="158"/>
      <c r="N408" s="158"/>
      <c r="O408" s="158"/>
    </row>
    <row r="409" spans="1:15" ht="15" x14ac:dyDescent="0.2">
      <c r="A409" s="158"/>
      <c r="B409" s="158"/>
      <c r="C409" s="158"/>
      <c r="D409" s="158"/>
      <c r="E409" s="158"/>
      <c r="F409" s="158"/>
      <c r="G409" s="158"/>
      <c r="H409" s="158"/>
      <c r="I409" s="158"/>
      <c r="J409" s="158"/>
      <c r="K409" s="158"/>
      <c r="L409" s="158"/>
      <c r="M409" s="158"/>
      <c r="N409" s="158"/>
      <c r="O409" s="158"/>
    </row>
    <row r="410" spans="1:15" ht="15" x14ac:dyDescent="0.2">
      <c r="A410" s="158"/>
      <c r="B410" s="158"/>
      <c r="C410" s="158"/>
      <c r="D410" s="158"/>
      <c r="E410" s="158"/>
      <c r="F410" s="158"/>
      <c r="G410" s="158"/>
      <c r="H410" s="158"/>
      <c r="I410" s="158"/>
      <c r="J410" s="158"/>
      <c r="K410" s="158"/>
      <c r="L410" s="158"/>
      <c r="M410" s="158"/>
      <c r="N410" s="158"/>
      <c r="O410" s="158"/>
    </row>
    <row r="411" spans="1:15" ht="15" x14ac:dyDescent="0.2">
      <c r="A411" s="158"/>
      <c r="B411" s="158"/>
      <c r="C411" s="158"/>
      <c r="D411" s="158"/>
      <c r="E411" s="158"/>
      <c r="F411" s="158"/>
      <c r="G411" s="158"/>
      <c r="H411" s="158"/>
      <c r="I411" s="158"/>
      <c r="J411" s="158"/>
      <c r="K411" s="158"/>
      <c r="L411" s="158"/>
      <c r="M411" s="158"/>
      <c r="N411" s="158"/>
      <c r="O411" s="158"/>
    </row>
    <row r="412" spans="1:15" ht="15" x14ac:dyDescent="0.2">
      <c r="A412" s="158"/>
      <c r="B412" s="158"/>
      <c r="C412" s="158"/>
      <c r="D412" s="158"/>
      <c r="E412" s="158"/>
      <c r="F412" s="158"/>
      <c r="G412" s="158"/>
      <c r="H412" s="158"/>
      <c r="I412" s="158"/>
      <c r="J412" s="158"/>
      <c r="K412" s="158"/>
      <c r="L412" s="158"/>
      <c r="M412" s="158"/>
      <c r="N412" s="158"/>
      <c r="O412" s="158"/>
    </row>
    <row r="413" spans="1:15" ht="15" x14ac:dyDescent="0.2">
      <c r="A413" s="158"/>
      <c r="B413" s="158"/>
      <c r="C413" s="158"/>
      <c r="D413" s="158"/>
      <c r="E413" s="158"/>
      <c r="F413" s="158"/>
      <c r="G413" s="158"/>
      <c r="H413" s="158"/>
      <c r="I413" s="158"/>
      <c r="J413" s="158"/>
      <c r="K413" s="158"/>
      <c r="L413" s="158"/>
      <c r="M413" s="158"/>
      <c r="N413" s="158"/>
      <c r="O413" s="158"/>
    </row>
    <row r="414" spans="1:15" ht="15" x14ac:dyDescent="0.2">
      <c r="A414" s="158"/>
      <c r="B414" s="158"/>
      <c r="C414" s="158"/>
      <c r="D414" s="158"/>
      <c r="E414" s="158"/>
      <c r="F414" s="158"/>
      <c r="G414" s="158"/>
      <c r="H414" s="158"/>
      <c r="I414" s="158"/>
      <c r="J414" s="158"/>
      <c r="K414" s="158"/>
      <c r="L414" s="158"/>
      <c r="M414" s="158"/>
      <c r="N414" s="158"/>
      <c r="O414" s="158"/>
    </row>
    <row r="415" spans="1:15" ht="15" x14ac:dyDescent="0.2">
      <c r="A415" s="158"/>
      <c r="B415" s="158"/>
      <c r="C415" s="158"/>
      <c r="D415" s="158"/>
      <c r="E415" s="158"/>
      <c r="F415" s="158"/>
      <c r="G415" s="158"/>
      <c r="H415" s="158"/>
      <c r="I415" s="158"/>
      <c r="J415" s="158"/>
      <c r="K415" s="158"/>
      <c r="L415" s="158"/>
      <c r="M415" s="158"/>
      <c r="N415" s="158"/>
      <c r="O415" s="158"/>
    </row>
    <row r="416" spans="1:15" ht="15" x14ac:dyDescent="0.2">
      <c r="A416" s="158"/>
      <c r="B416" s="158"/>
      <c r="C416" s="158"/>
      <c r="D416" s="158"/>
      <c r="E416" s="158"/>
      <c r="F416" s="158"/>
      <c r="G416" s="158"/>
      <c r="H416" s="158"/>
      <c r="I416" s="158"/>
      <c r="J416" s="158"/>
      <c r="K416" s="158"/>
      <c r="L416" s="158"/>
      <c r="M416" s="158"/>
      <c r="N416" s="158"/>
      <c r="O416" s="158"/>
    </row>
    <row r="417" spans="1:15" ht="15" x14ac:dyDescent="0.2">
      <c r="A417" s="158"/>
      <c r="B417" s="158"/>
      <c r="C417" s="158"/>
      <c r="D417" s="158"/>
      <c r="E417" s="158"/>
      <c r="F417" s="158"/>
      <c r="G417" s="158"/>
      <c r="H417" s="158"/>
      <c r="I417" s="158"/>
      <c r="J417" s="158"/>
      <c r="K417" s="158"/>
      <c r="L417" s="158"/>
      <c r="M417" s="158"/>
      <c r="N417" s="158"/>
      <c r="O417" s="158"/>
    </row>
    <row r="418" spans="1:15" ht="15" x14ac:dyDescent="0.2">
      <c r="A418" s="158"/>
      <c r="B418" s="158"/>
      <c r="C418" s="158"/>
      <c r="D418" s="158"/>
      <c r="E418" s="158"/>
      <c r="F418" s="158"/>
      <c r="G418" s="158"/>
      <c r="H418" s="158"/>
      <c r="I418" s="158"/>
      <c r="J418" s="158"/>
      <c r="K418" s="158"/>
      <c r="L418" s="158"/>
      <c r="M418" s="158"/>
      <c r="N418" s="158"/>
      <c r="O418" s="158"/>
    </row>
    <row r="419" spans="1:15" ht="15" x14ac:dyDescent="0.2">
      <c r="A419" s="158"/>
      <c r="B419" s="158"/>
      <c r="C419" s="158"/>
      <c r="D419" s="158"/>
      <c r="E419" s="158"/>
      <c r="F419" s="158"/>
      <c r="G419" s="158"/>
      <c r="H419" s="158"/>
      <c r="I419" s="158"/>
      <c r="J419" s="158"/>
      <c r="K419" s="158"/>
      <c r="L419" s="158"/>
      <c r="M419" s="158"/>
      <c r="N419" s="158"/>
      <c r="O419" s="158"/>
    </row>
    <row r="420" spans="1:15" ht="15" x14ac:dyDescent="0.2">
      <c r="A420" s="158"/>
      <c r="B420" s="158"/>
      <c r="C420" s="158"/>
      <c r="D420" s="158"/>
      <c r="E420" s="158"/>
      <c r="F420" s="158"/>
      <c r="G420" s="158"/>
      <c r="H420" s="158"/>
      <c r="I420" s="158"/>
      <c r="J420" s="158"/>
      <c r="K420" s="158"/>
      <c r="L420" s="158"/>
      <c r="M420" s="158"/>
      <c r="N420" s="158"/>
      <c r="O420" s="158"/>
    </row>
    <row r="421" spans="1:15" ht="15" x14ac:dyDescent="0.2">
      <c r="A421" s="158"/>
      <c r="B421" s="158"/>
      <c r="C421" s="158"/>
      <c r="D421" s="158"/>
      <c r="E421" s="158"/>
      <c r="F421" s="158"/>
      <c r="G421" s="158"/>
      <c r="H421" s="158"/>
      <c r="I421" s="158"/>
      <c r="J421" s="158"/>
      <c r="K421" s="158"/>
      <c r="L421" s="158"/>
      <c r="M421" s="158"/>
      <c r="N421" s="158"/>
      <c r="O421" s="158"/>
    </row>
    <row r="422" spans="1:15" ht="15" x14ac:dyDescent="0.2">
      <c r="A422" s="158"/>
      <c r="B422" s="158"/>
      <c r="C422" s="158"/>
      <c r="D422" s="158"/>
      <c r="E422" s="158"/>
      <c r="F422" s="158"/>
      <c r="G422" s="158"/>
      <c r="H422" s="158"/>
      <c r="I422" s="158"/>
      <c r="J422" s="158"/>
      <c r="K422" s="158"/>
      <c r="L422" s="158"/>
      <c r="M422" s="158"/>
      <c r="N422" s="158"/>
      <c r="O422" s="158"/>
    </row>
    <row r="423" spans="1:15" ht="15" x14ac:dyDescent="0.2">
      <c r="A423" s="158"/>
      <c r="B423" s="158"/>
      <c r="C423" s="158"/>
      <c r="D423" s="158"/>
      <c r="E423" s="158"/>
      <c r="F423" s="158"/>
      <c r="G423" s="158"/>
      <c r="H423" s="158"/>
      <c r="I423" s="158"/>
      <c r="J423" s="158"/>
      <c r="K423" s="158"/>
      <c r="L423" s="158"/>
      <c r="M423" s="158"/>
      <c r="N423" s="158"/>
      <c r="O423" s="158"/>
    </row>
    <row r="424" spans="1:15" ht="15" x14ac:dyDescent="0.2">
      <c r="A424" s="158"/>
      <c r="B424" s="158"/>
      <c r="C424" s="158"/>
      <c r="D424" s="158"/>
      <c r="E424" s="158"/>
      <c r="F424" s="158"/>
      <c r="G424" s="158"/>
      <c r="H424" s="158"/>
      <c r="I424" s="158"/>
      <c r="J424" s="158"/>
      <c r="K424" s="158"/>
      <c r="L424" s="158"/>
      <c r="M424" s="158"/>
      <c r="N424" s="158"/>
      <c r="O424" s="158"/>
    </row>
    <row r="425" spans="1:15" ht="15" x14ac:dyDescent="0.2">
      <c r="A425" s="158"/>
      <c r="B425" s="158"/>
      <c r="C425" s="158"/>
      <c r="D425" s="158"/>
      <c r="E425" s="158"/>
      <c r="F425" s="158"/>
      <c r="G425" s="158"/>
      <c r="H425" s="158"/>
      <c r="I425" s="158"/>
      <c r="J425" s="158"/>
      <c r="K425" s="158"/>
      <c r="L425" s="158"/>
      <c r="M425" s="158"/>
      <c r="N425" s="158"/>
      <c r="O425" s="158"/>
    </row>
    <row r="426" spans="1:15" ht="15" x14ac:dyDescent="0.2">
      <c r="A426" s="158"/>
      <c r="B426" s="158"/>
      <c r="C426" s="158"/>
      <c r="D426" s="158"/>
      <c r="E426" s="158"/>
      <c r="F426" s="158"/>
      <c r="G426" s="158"/>
      <c r="H426" s="158"/>
      <c r="I426" s="158"/>
      <c r="J426" s="158"/>
      <c r="K426" s="158"/>
      <c r="L426" s="158"/>
      <c r="M426" s="158"/>
      <c r="N426" s="158"/>
      <c r="O426" s="158"/>
    </row>
    <row r="427" spans="1:15" ht="15" x14ac:dyDescent="0.2">
      <c r="A427" s="158"/>
      <c r="B427" s="158"/>
      <c r="C427" s="158"/>
      <c r="D427" s="158"/>
      <c r="E427" s="158"/>
      <c r="F427" s="158"/>
      <c r="G427" s="158"/>
      <c r="H427" s="158"/>
      <c r="I427" s="158"/>
      <c r="J427" s="158"/>
      <c r="K427" s="158"/>
      <c r="L427" s="158"/>
      <c r="M427" s="158"/>
      <c r="N427" s="158"/>
      <c r="O427" s="158"/>
    </row>
    <row r="428" spans="1:15" ht="15" x14ac:dyDescent="0.2">
      <c r="A428" s="158"/>
      <c r="B428" s="158"/>
      <c r="C428" s="158"/>
      <c r="D428" s="158"/>
      <c r="E428" s="158"/>
      <c r="F428" s="158"/>
      <c r="G428" s="158"/>
      <c r="H428" s="158"/>
      <c r="I428" s="158"/>
      <c r="J428" s="158"/>
      <c r="K428" s="158"/>
      <c r="L428" s="158"/>
      <c r="M428" s="158"/>
      <c r="N428" s="158"/>
      <c r="O428" s="158"/>
    </row>
    <row r="429" spans="1:15" ht="15" x14ac:dyDescent="0.2">
      <c r="A429" s="158"/>
      <c r="B429" s="158"/>
      <c r="C429" s="158"/>
      <c r="D429" s="158"/>
      <c r="E429" s="158"/>
      <c r="F429" s="158"/>
      <c r="G429" s="158"/>
      <c r="H429" s="158"/>
      <c r="I429" s="158"/>
      <c r="J429" s="158"/>
      <c r="K429" s="158"/>
      <c r="L429" s="158"/>
      <c r="M429" s="158"/>
      <c r="N429" s="158"/>
      <c r="O429" s="158"/>
    </row>
    <row r="430" spans="1:15" ht="15" x14ac:dyDescent="0.2">
      <c r="A430" s="158"/>
      <c r="B430" s="158"/>
      <c r="C430" s="158"/>
      <c r="D430" s="158"/>
      <c r="E430" s="158"/>
      <c r="F430" s="158"/>
      <c r="G430" s="158"/>
      <c r="H430" s="158"/>
      <c r="I430" s="158"/>
      <c r="J430" s="158"/>
      <c r="K430" s="158"/>
      <c r="L430" s="158"/>
      <c r="M430" s="158"/>
      <c r="N430" s="158"/>
      <c r="O430" s="158"/>
    </row>
    <row r="431" spans="1:15" ht="15" x14ac:dyDescent="0.2">
      <c r="A431" s="158"/>
      <c r="B431" s="158"/>
      <c r="C431" s="158"/>
      <c r="D431" s="158"/>
      <c r="E431" s="158"/>
      <c r="F431" s="158"/>
      <c r="G431" s="158"/>
      <c r="H431" s="158"/>
      <c r="I431" s="158"/>
      <c r="J431" s="158"/>
      <c r="K431" s="158"/>
      <c r="L431" s="158"/>
      <c r="M431" s="158"/>
      <c r="N431" s="158"/>
      <c r="O431" s="158"/>
    </row>
    <row r="432" spans="1:15" ht="15" x14ac:dyDescent="0.2">
      <c r="A432" s="158"/>
      <c r="B432" s="158"/>
      <c r="C432" s="158"/>
      <c r="D432" s="158"/>
      <c r="E432" s="158"/>
      <c r="F432" s="158"/>
      <c r="G432" s="158"/>
      <c r="H432" s="158"/>
      <c r="I432" s="158"/>
      <c r="J432" s="158"/>
      <c r="K432" s="158"/>
      <c r="L432" s="158"/>
      <c r="M432" s="158"/>
      <c r="N432" s="158"/>
      <c r="O432" s="158"/>
    </row>
    <row r="433" spans="1:15" ht="15" x14ac:dyDescent="0.2">
      <c r="A433" s="158"/>
      <c r="B433" s="158"/>
      <c r="C433" s="158"/>
      <c r="D433" s="158"/>
      <c r="E433" s="158"/>
      <c r="F433" s="158"/>
      <c r="G433" s="158"/>
      <c r="H433" s="158"/>
      <c r="I433" s="158"/>
      <c r="J433" s="158"/>
      <c r="K433" s="158"/>
      <c r="L433" s="158"/>
      <c r="M433" s="158"/>
      <c r="N433" s="158"/>
      <c r="O433" s="158"/>
    </row>
    <row r="434" spans="1:15" ht="15" x14ac:dyDescent="0.2">
      <c r="A434" s="158"/>
      <c r="B434" s="158"/>
      <c r="C434" s="158"/>
      <c r="D434" s="158"/>
      <c r="E434" s="158"/>
      <c r="F434" s="158"/>
      <c r="G434" s="158"/>
      <c r="H434" s="158"/>
      <c r="I434" s="158"/>
      <c r="J434" s="158"/>
      <c r="K434" s="158"/>
      <c r="L434" s="158"/>
      <c r="M434" s="158"/>
      <c r="N434" s="158"/>
      <c r="O434" s="158"/>
    </row>
    <row r="435" spans="1:15" ht="15" x14ac:dyDescent="0.2">
      <c r="A435" s="158"/>
      <c r="B435" s="158"/>
      <c r="C435" s="158"/>
      <c r="D435" s="158"/>
      <c r="E435" s="158"/>
      <c r="F435" s="158"/>
      <c r="G435" s="158"/>
      <c r="H435" s="158"/>
      <c r="I435" s="158"/>
      <c r="J435" s="158"/>
      <c r="K435" s="158"/>
      <c r="L435" s="158"/>
      <c r="M435" s="158"/>
      <c r="N435" s="158"/>
      <c r="O435" s="158"/>
    </row>
    <row r="436" spans="1:15" ht="15" x14ac:dyDescent="0.2">
      <c r="A436" s="158"/>
      <c r="B436" s="158"/>
      <c r="C436" s="158"/>
      <c r="D436" s="158"/>
      <c r="E436" s="158"/>
      <c r="F436" s="158"/>
      <c r="G436" s="158"/>
      <c r="H436" s="158"/>
      <c r="I436" s="158"/>
      <c r="J436" s="158"/>
      <c r="K436" s="158"/>
      <c r="L436" s="158"/>
      <c r="M436" s="158"/>
      <c r="N436" s="158"/>
      <c r="O436" s="158"/>
    </row>
    <row r="437" spans="1:15" ht="15" x14ac:dyDescent="0.2">
      <c r="A437" s="158"/>
      <c r="B437" s="158"/>
      <c r="C437" s="158"/>
      <c r="D437" s="158"/>
      <c r="E437" s="158"/>
      <c r="F437" s="158"/>
      <c r="G437" s="158"/>
      <c r="H437" s="158"/>
      <c r="I437" s="158"/>
      <c r="J437" s="158"/>
      <c r="K437" s="158"/>
      <c r="L437" s="158"/>
      <c r="M437" s="158"/>
      <c r="N437" s="158"/>
      <c r="O437" s="158"/>
    </row>
    <row r="438" spans="1:15" ht="15" x14ac:dyDescent="0.2">
      <c r="A438" s="158"/>
      <c r="B438" s="158"/>
      <c r="C438" s="158"/>
      <c r="D438" s="158"/>
      <c r="E438" s="158"/>
      <c r="F438" s="158"/>
      <c r="G438" s="158"/>
      <c r="H438" s="158"/>
      <c r="I438" s="158"/>
      <c r="J438" s="158"/>
      <c r="K438" s="158"/>
      <c r="L438" s="158"/>
      <c r="M438" s="158"/>
      <c r="N438" s="158"/>
      <c r="O438" s="158"/>
    </row>
    <row r="439" spans="1:15" ht="15" x14ac:dyDescent="0.2">
      <c r="A439" s="158"/>
      <c r="B439" s="158"/>
      <c r="C439" s="158"/>
      <c r="D439" s="158"/>
      <c r="E439" s="158"/>
      <c r="F439" s="158"/>
      <c r="G439" s="158"/>
      <c r="H439" s="158"/>
      <c r="I439" s="158"/>
      <c r="J439" s="158"/>
      <c r="K439" s="158"/>
      <c r="L439" s="158"/>
      <c r="M439" s="158"/>
      <c r="N439" s="158"/>
      <c r="O439" s="158"/>
    </row>
    <row r="440" spans="1:15" ht="15" x14ac:dyDescent="0.2">
      <c r="A440" s="158"/>
      <c r="B440" s="158"/>
      <c r="C440" s="158"/>
      <c r="D440" s="158"/>
      <c r="E440" s="158"/>
      <c r="F440" s="158"/>
      <c r="G440" s="158"/>
      <c r="H440" s="158"/>
      <c r="I440" s="158"/>
      <c r="J440" s="158"/>
      <c r="K440" s="158"/>
      <c r="L440" s="158"/>
      <c r="M440" s="158"/>
      <c r="N440" s="158"/>
      <c r="O440" s="158"/>
    </row>
    <row r="441" spans="1:15" ht="15" x14ac:dyDescent="0.2">
      <c r="A441" s="158"/>
      <c r="B441" s="158"/>
      <c r="C441" s="158"/>
      <c r="D441" s="158"/>
      <c r="E441" s="158"/>
      <c r="F441" s="158"/>
      <c r="G441" s="158"/>
      <c r="H441" s="158"/>
      <c r="I441" s="158"/>
      <c r="J441" s="158"/>
      <c r="K441" s="158"/>
      <c r="L441" s="158"/>
      <c r="M441" s="158"/>
      <c r="N441" s="158"/>
      <c r="O441" s="158"/>
    </row>
    <row r="442" spans="1:15" ht="15" x14ac:dyDescent="0.2">
      <c r="A442" s="158"/>
      <c r="B442" s="158"/>
      <c r="C442" s="158"/>
      <c r="D442" s="158"/>
      <c r="E442" s="158"/>
      <c r="F442" s="158"/>
      <c r="G442" s="158"/>
      <c r="H442" s="158"/>
      <c r="I442" s="158"/>
      <c r="J442" s="158"/>
      <c r="K442" s="158"/>
      <c r="L442" s="158"/>
      <c r="M442" s="158"/>
      <c r="N442" s="158"/>
      <c r="O442" s="158"/>
    </row>
    <row r="443" spans="1:15" ht="15" x14ac:dyDescent="0.2">
      <c r="A443" s="158"/>
      <c r="B443" s="158"/>
      <c r="C443" s="158"/>
      <c r="D443" s="158"/>
      <c r="E443" s="158"/>
      <c r="F443" s="158"/>
      <c r="G443" s="158"/>
      <c r="H443" s="158"/>
      <c r="I443" s="158"/>
      <c r="J443" s="158"/>
      <c r="K443" s="158"/>
      <c r="L443" s="158"/>
      <c r="M443" s="158"/>
      <c r="N443" s="158"/>
      <c r="O443" s="158"/>
    </row>
    <row r="444" spans="1:15" ht="15" x14ac:dyDescent="0.2">
      <c r="A444" s="158"/>
      <c r="B444" s="158"/>
      <c r="C444" s="158"/>
      <c r="D444" s="158"/>
      <c r="E444" s="158"/>
      <c r="F444" s="158"/>
      <c r="G444" s="158"/>
      <c r="H444" s="158"/>
      <c r="I444" s="158"/>
      <c r="J444" s="158"/>
      <c r="K444" s="158"/>
      <c r="L444" s="158"/>
      <c r="M444" s="158"/>
      <c r="N444" s="158"/>
      <c r="O444" s="158"/>
    </row>
    <row r="445" spans="1:15" ht="15" x14ac:dyDescent="0.2">
      <c r="A445" s="158"/>
      <c r="B445" s="158"/>
      <c r="C445" s="158"/>
      <c r="D445" s="158"/>
      <c r="E445" s="158"/>
      <c r="F445" s="158"/>
      <c r="G445" s="158"/>
      <c r="H445" s="158"/>
      <c r="I445" s="158"/>
      <c r="J445" s="158"/>
      <c r="K445" s="158"/>
      <c r="L445" s="158"/>
      <c r="M445" s="158"/>
      <c r="N445" s="158"/>
      <c r="O445" s="158"/>
    </row>
    <row r="446" spans="1:15" ht="15" x14ac:dyDescent="0.2">
      <c r="A446" s="158"/>
      <c r="B446" s="158"/>
      <c r="C446" s="158"/>
      <c r="D446" s="158"/>
      <c r="E446" s="158"/>
      <c r="F446" s="158"/>
      <c r="G446" s="158"/>
      <c r="H446" s="158"/>
      <c r="I446" s="158"/>
      <c r="J446" s="158"/>
      <c r="K446" s="158"/>
      <c r="L446" s="158"/>
      <c r="M446" s="158"/>
      <c r="N446" s="158"/>
      <c r="O446" s="158"/>
    </row>
    <row r="447" spans="1:15" ht="15" x14ac:dyDescent="0.2">
      <c r="A447" s="158"/>
      <c r="B447" s="158"/>
      <c r="C447" s="158"/>
      <c r="D447" s="158"/>
      <c r="E447" s="158"/>
      <c r="F447" s="158"/>
      <c r="G447" s="158"/>
      <c r="H447" s="158"/>
      <c r="I447" s="158"/>
      <c r="J447" s="158"/>
      <c r="K447" s="158"/>
      <c r="L447" s="158"/>
      <c r="M447" s="158"/>
      <c r="N447" s="158"/>
      <c r="O447" s="158"/>
    </row>
    <row r="448" spans="1:15" ht="15" x14ac:dyDescent="0.2">
      <c r="A448" s="158"/>
      <c r="B448" s="158"/>
      <c r="C448" s="158"/>
      <c r="D448" s="158"/>
      <c r="E448" s="158"/>
      <c r="F448" s="158"/>
      <c r="G448" s="158"/>
      <c r="H448" s="158"/>
      <c r="I448" s="158"/>
      <c r="J448" s="158"/>
      <c r="K448" s="158"/>
      <c r="L448" s="158"/>
      <c r="M448" s="158"/>
      <c r="N448" s="158"/>
      <c r="O448" s="158"/>
    </row>
    <row r="449" spans="1:15" ht="15" x14ac:dyDescent="0.2">
      <c r="A449" s="158"/>
      <c r="B449" s="158"/>
      <c r="C449" s="158"/>
      <c r="D449" s="158"/>
      <c r="E449" s="158"/>
      <c r="F449" s="158"/>
      <c r="G449" s="158"/>
      <c r="H449" s="158"/>
      <c r="I449" s="158"/>
      <c r="J449" s="158"/>
      <c r="K449" s="158"/>
      <c r="L449" s="158"/>
      <c r="M449" s="158"/>
      <c r="N449" s="158"/>
      <c r="O449" s="158"/>
    </row>
    <row r="450" spans="1:15" ht="15" x14ac:dyDescent="0.2">
      <c r="A450" s="158"/>
      <c r="B450" s="158"/>
      <c r="C450" s="158"/>
      <c r="D450" s="158"/>
      <c r="E450" s="158"/>
      <c r="F450" s="158"/>
      <c r="G450" s="158"/>
      <c r="H450" s="158"/>
      <c r="I450" s="158"/>
      <c r="J450" s="158"/>
      <c r="K450" s="158"/>
      <c r="L450" s="158"/>
      <c r="M450" s="158"/>
      <c r="N450" s="158"/>
      <c r="O450" s="158"/>
    </row>
    <row r="451" spans="1:15" ht="15" x14ac:dyDescent="0.2">
      <c r="A451" s="158"/>
      <c r="B451" s="158"/>
      <c r="C451" s="158"/>
      <c r="D451" s="158"/>
      <c r="E451" s="158"/>
      <c r="F451" s="158"/>
      <c r="G451" s="158"/>
      <c r="H451" s="158"/>
      <c r="I451" s="158"/>
      <c r="J451" s="158"/>
      <c r="K451" s="158"/>
      <c r="L451" s="158"/>
      <c r="M451" s="158"/>
      <c r="N451" s="158"/>
      <c r="O451" s="158"/>
    </row>
    <row r="452" spans="1:15" ht="15" x14ac:dyDescent="0.2">
      <c r="A452" s="158"/>
      <c r="B452" s="158"/>
      <c r="C452" s="158"/>
      <c r="D452" s="158"/>
      <c r="E452" s="158"/>
      <c r="F452" s="158"/>
      <c r="G452" s="158"/>
      <c r="H452" s="158"/>
      <c r="I452" s="158"/>
      <c r="J452" s="158"/>
      <c r="K452" s="158"/>
      <c r="L452" s="158"/>
      <c r="M452" s="158"/>
      <c r="N452" s="158"/>
      <c r="O452" s="158"/>
    </row>
    <row r="453" spans="1:15" ht="15" x14ac:dyDescent="0.2">
      <c r="A453" s="158"/>
      <c r="B453" s="158"/>
      <c r="C453" s="158"/>
      <c r="D453" s="158"/>
      <c r="E453" s="158"/>
      <c r="F453" s="158"/>
      <c r="G453" s="158"/>
      <c r="H453" s="158"/>
      <c r="I453" s="158"/>
      <c r="J453" s="158"/>
      <c r="K453" s="158"/>
      <c r="L453" s="158"/>
      <c r="M453" s="158"/>
      <c r="N453" s="158"/>
      <c r="O453" s="158"/>
    </row>
    <row r="454" spans="1:15" ht="15" x14ac:dyDescent="0.2">
      <c r="A454" s="158"/>
      <c r="B454" s="158"/>
      <c r="C454" s="158"/>
      <c r="D454" s="158"/>
      <c r="E454" s="158"/>
      <c r="F454" s="158"/>
      <c r="G454" s="158"/>
      <c r="H454" s="158"/>
      <c r="I454" s="158"/>
      <c r="J454" s="158"/>
      <c r="K454" s="158"/>
      <c r="L454" s="158"/>
      <c r="M454" s="158"/>
      <c r="N454" s="158"/>
      <c r="O454" s="158"/>
    </row>
    <row r="455" spans="1:15" ht="15" x14ac:dyDescent="0.2">
      <c r="A455" s="158"/>
      <c r="B455" s="158"/>
      <c r="C455" s="158"/>
      <c r="D455" s="158"/>
      <c r="E455" s="158"/>
      <c r="F455" s="158"/>
      <c r="G455" s="158"/>
      <c r="H455" s="158"/>
      <c r="I455" s="158"/>
      <c r="J455" s="158"/>
      <c r="K455" s="158"/>
      <c r="L455" s="158"/>
      <c r="M455" s="158"/>
      <c r="N455" s="158"/>
      <c r="O455" s="158"/>
    </row>
    <row r="456" spans="1:15" ht="15" x14ac:dyDescent="0.2">
      <c r="A456" s="158"/>
      <c r="B456" s="158"/>
      <c r="C456" s="158"/>
      <c r="D456" s="158"/>
      <c r="E456" s="158"/>
      <c r="F456" s="158"/>
      <c r="G456" s="158"/>
      <c r="H456" s="158"/>
      <c r="I456" s="158"/>
      <c r="J456" s="158"/>
      <c r="K456" s="158"/>
      <c r="L456" s="158"/>
      <c r="M456" s="158"/>
      <c r="N456" s="158"/>
      <c r="O456" s="158"/>
    </row>
    <row r="457" spans="1:15" ht="15" x14ac:dyDescent="0.2">
      <c r="A457" s="158"/>
      <c r="B457" s="158"/>
      <c r="C457" s="158"/>
      <c r="D457" s="158"/>
      <c r="E457" s="158"/>
      <c r="F457" s="158"/>
      <c r="G457" s="158"/>
      <c r="H457" s="158"/>
      <c r="I457" s="158"/>
      <c r="J457" s="158"/>
      <c r="K457" s="158"/>
      <c r="L457" s="158"/>
      <c r="M457" s="158"/>
      <c r="N457" s="158"/>
      <c r="O457" s="158"/>
    </row>
    <row r="458" spans="1:15" ht="15" x14ac:dyDescent="0.2">
      <c r="A458" s="158"/>
      <c r="B458" s="158"/>
      <c r="C458" s="158"/>
      <c r="D458" s="158"/>
      <c r="E458" s="158"/>
      <c r="F458" s="158"/>
      <c r="G458" s="158"/>
      <c r="H458" s="158"/>
      <c r="I458" s="158"/>
      <c r="J458" s="158"/>
      <c r="K458" s="158"/>
      <c r="L458" s="158"/>
      <c r="M458" s="158"/>
      <c r="N458" s="158"/>
      <c r="O458" s="158"/>
    </row>
    <row r="459" spans="1:15" ht="15" x14ac:dyDescent="0.2">
      <c r="A459" s="158"/>
      <c r="B459" s="158"/>
      <c r="C459" s="158"/>
      <c r="D459" s="158"/>
      <c r="E459" s="158"/>
      <c r="F459" s="158"/>
      <c r="G459" s="158"/>
      <c r="H459" s="158"/>
      <c r="I459" s="158"/>
      <c r="J459" s="158"/>
      <c r="K459" s="158"/>
      <c r="L459" s="158"/>
      <c r="M459" s="158"/>
      <c r="N459" s="158"/>
      <c r="O459" s="158"/>
    </row>
    <row r="460" spans="1:15" ht="15" x14ac:dyDescent="0.2">
      <c r="A460" s="158"/>
      <c r="B460" s="158"/>
      <c r="C460" s="158"/>
      <c r="D460" s="158"/>
      <c r="E460" s="158"/>
      <c r="F460" s="158"/>
      <c r="G460" s="158"/>
      <c r="H460" s="158"/>
      <c r="I460" s="158"/>
      <c r="J460" s="158"/>
      <c r="K460" s="158"/>
      <c r="L460" s="158"/>
      <c r="M460" s="158"/>
      <c r="N460" s="158"/>
      <c r="O460" s="158"/>
    </row>
    <row r="461" spans="1:15" ht="15" x14ac:dyDescent="0.2">
      <c r="A461" s="158"/>
      <c r="B461" s="158"/>
      <c r="C461" s="158"/>
      <c r="D461" s="158"/>
      <c r="E461" s="158"/>
      <c r="F461" s="158"/>
      <c r="G461" s="158"/>
      <c r="H461" s="158"/>
      <c r="I461" s="158"/>
      <c r="J461" s="158"/>
      <c r="K461" s="158"/>
      <c r="L461" s="158"/>
      <c r="M461" s="158"/>
      <c r="N461" s="158"/>
      <c r="O461" s="158"/>
    </row>
    <row r="462" spans="1:15" ht="15" x14ac:dyDescent="0.2">
      <c r="A462" s="158"/>
      <c r="B462" s="158"/>
      <c r="C462" s="158"/>
      <c r="D462" s="158"/>
      <c r="E462" s="158"/>
      <c r="F462" s="158"/>
      <c r="G462" s="158"/>
      <c r="H462" s="158"/>
      <c r="I462" s="158"/>
      <c r="J462" s="158"/>
      <c r="K462" s="158"/>
      <c r="L462" s="158"/>
      <c r="M462" s="158"/>
      <c r="N462" s="158"/>
      <c r="O462" s="158"/>
    </row>
    <row r="463" spans="1:15" ht="15" x14ac:dyDescent="0.2">
      <c r="A463" s="158"/>
      <c r="B463" s="158"/>
      <c r="C463" s="158"/>
      <c r="D463" s="158"/>
      <c r="E463" s="158"/>
      <c r="F463" s="158"/>
      <c r="G463" s="158"/>
      <c r="H463" s="158"/>
      <c r="I463" s="158"/>
      <c r="J463" s="158"/>
      <c r="K463" s="158"/>
      <c r="L463" s="158"/>
      <c r="M463" s="158"/>
      <c r="N463" s="158"/>
      <c r="O463" s="158"/>
    </row>
    <row r="464" spans="1:15" ht="15" x14ac:dyDescent="0.2">
      <c r="A464" s="158"/>
      <c r="B464" s="158"/>
      <c r="C464" s="158"/>
      <c r="D464" s="158"/>
      <c r="E464" s="158"/>
      <c r="F464" s="158"/>
      <c r="G464" s="158"/>
      <c r="H464" s="158"/>
      <c r="I464" s="158"/>
      <c r="J464" s="158"/>
      <c r="K464" s="158"/>
      <c r="L464" s="158"/>
      <c r="M464" s="158"/>
      <c r="N464" s="158"/>
      <c r="O464" s="158"/>
    </row>
    <row r="465" spans="1:15" ht="15" x14ac:dyDescent="0.2">
      <c r="A465" s="158"/>
      <c r="B465" s="158"/>
      <c r="C465" s="158"/>
      <c r="D465" s="158"/>
      <c r="E465" s="158"/>
      <c r="F465" s="158"/>
      <c r="G465" s="158"/>
      <c r="H465" s="158"/>
      <c r="I465" s="158"/>
      <c r="J465" s="158"/>
      <c r="K465" s="158"/>
      <c r="L465" s="158"/>
      <c r="M465" s="158"/>
      <c r="N465" s="158"/>
      <c r="O465" s="158"/>
    </row>
    <row r="466" spans="1:15" ht="15" x14ac:dyDescent="0.2">
      <c r="A466" s="158"/>
      <c r="B466" s="158"/>
      <c r="C466" s="158"/>
      <c r="D466" s="158"/>
      <c r="E466" s="158"/>
      <c r="F466" s="158"/>
      <c r="G466" s="158"/>
      <c r="H466" s="158"/>
      <c r="I466" s="158"/>
      <c r="J466" s="158"/>
      <c r="K466" s="158"/>
      <c r="L466" s="158"/>
      <c r="M466" s="158"/>
      <c r="N466" s="158"/>
      <c r="O466" s="158"/>
    </row>
    <row r="467" spans="1:15" ht="15" x14ac:dyDescent="0.2">
      <c r="A467" s="158"/>
      <c r="B467" s="158"/>
      <c r="C467" s="158"/>
      <c r="D467" s="158"/>
      <c r="E467" s="158"/>
      <c r="F467" s="158"/>
      <c r="G467" s="158"/>
      <c r="H467" s="158"/>
      <c r="I467" s="158"/>
      <c r="J467" s="158"/>
      <c r="K467" s="158"/>
      <c r="L467" s="158"/>
      <c r="M467" s="158"/>
      <c r="N467" s="158"/>
      <c r="O467" s="158"/>
    </row>
    <row r="468" spans="1:15" ht="15" x14ac:dyDescent="0.2">
      <c r="A468" s="158"/>
      <c r="B468" s="158"/>
      <c r="C468" s="158"/>
      <c r="D468" s="158"/>
      <c r="E468" s="158"/>
      <c r="F468" s="158"/>
      <c r="G468" s="158"/>
      <c r="H468" s="158"/>
      <c r="I468" s="158"/>
      <c r="J468" s="158"/>
      <c r="K468" s="158"/>
      <c r="L468" s="158"/>
      <c r="M468" s="158"/>
      <c r="N468" s="158"/>
      <c r="O468" s="158"/>
    </row>
    <row r="469" spans="1:15" ht="15" x14ac:dyDescent="0.2">
      <c r="A469" s="158"/>
      <c r="B469" s="158"/>
      <c r="C469" s="158"/>
      <c r="D469" s="158"/>
      <c r="E469" s="158"/>
      <c r="F469" s="158"/>
      <c r="G469" s="158"/>
      <c r="H469" s="158"/>
      <c r="I469" s="158"/>
      <c r="J469" s="158"/>
      <c r="K469" s="158"/>
      <c r="L469" s="158"/>
      <c r="M469" s="158"/>
      <c r="N469" s="158"/>
      <c r="O469" s="158"/>
    </row>
    <row r="470" spans="1:15" ht="15" x14ac:dyDescent="0.2">
      <c r="A470" s="158"/>
      <c r="B470" s="158"/>
      <c r="C470" s="158"/>
      <c r="D470" s="158"/>
      <c r="E470" s="158"/>
      <c r="F470" s="158"/>
      <c r="G470" s="158"/>
      <c r="H470" s="158"/>
      <c r="I470" s="158"/>
      <c r="J470" s="158"/>
      <c r="K470" s="158"/>
      <c r="L470" s="158"/>
      <c r="M470" s="158"/>
      <c r="N470" s="158"/>
      <c r="O470" s="158"/>
    </row>
    <row r="471" spans="1:15" ht="15" x14ac:dyDescent="0.2">
      <c r="A471" s="158"/>
      <c r="B471" s="158"/>
      <c r="C471" s="158"/>
      <c r="D471" s="158"/>
      <c r="E471" s="158"/>
      <c r="F471" s="158"/>
      <c r="G471" s="158"/>
      <c r="H471" s="158"/>
      <c r="I471" s="158"/>
      <c r="J471" s="158"/>
      <c r="K471" s="158"/>
      <c r="L471" s="158"/>
      <c r="M471" s="158"/>
      <c r="N471" s="158"/>
      <c r="O471" s="158"/>
    </row>
    <row r="472" spans="1:15" ht="15" x14ac:dyDescent="0.2">
      <c r="A472" s="158"/>
      <c r="B472" s="158"/>
      <c r="C472" s="158"/>
      <c r="D472" s="158"/>
      <c r="E472" s="158"/>
      <c r="F472" s="158"/>
      <c r="G472" s="158"/>
      <c r="H472" s="158"/>
      <c r="I472" s="158"/>
      <c r="J472" s="158"/>
      <c r="K472" s="158"/>
      <c r="L472" s="158"/>
      <c r="M472" s="158"/>
      <c r="N472" s="158"/>
      <c r="O472" s="158"/>
    </row>
    <row r="473" spans="1:15" ht="15" x14ac:dyDescent="0.2">
      <c r="A473" s="158"/>
      <c r="B473" s="158"/>
      <c r="C473" s="158"/>
      <c r="D473" s="158"/>
      <c r="E473" s="158"/>
      <c r="F473" s="158"/>
      <c r="G473" s="158"/>
      <c r="H473" s="158"/>
      <c r="I473" s="158"/>
      <c r="J473" s="158"/>
      <c r="K473" s="158"/>
      <c r="L473" s="158"/>
      <c r="M473" s="158"/>
      <c r="N473" s="158"/>
      <c r="O473" s="158"/>
    </row>
    <row r="474" spans="1:15" ht="15" x14ac:dyDescent="0.2">
      <c r="A474" s="158"/>
      <c r="B474" s="158"/>
      <c r="C474" s="158"/>
      <c r="D474" s="158"/>
      <c r="E474" s="158"/>
      <c r="F474" s="158"/>
      <c r="G474" s="158"/>
      <c r="H474" s="158"/>
      <c r="I474" s="158"/>
      <c r="J474" s="158"/>
      <c r="K474" s="158"/>
      <c r="L474" s="158"/>
      <c r="M474" s="158"/>
      <c r="N474" s="158"/>
      <c r="O474" s="158"/>
    </row>
    <row r="475" spans="1:15" ht="15" x14ac:dyDescent="0.2">
      <c r="A475" s="158"/>
      <c r="B475" s="158"/>
      <c r="C475" s="158"/>
      <c r="D475" s="158"/>
      <c r="E475" s="158"/>
      <c r="F475" s="158"/>
      <c r="G475" s="158"/>
      <c r="H475" s="158"/>
      <c r="I475" s="158"/>
      <c r="J475" s="158"/>
      <c r="K475" s="158"/>
      <c r="L475" s="158"/>
      <c r="M475" s="158"/>
      <c r="N475" s="158"/>
      <c r="O475" s="158"/>
    </row>
    <row r="476" spans="1:15" ht="15" x14ac:dyDescent="0.2">
      <c r="A476" s="158"/>
      <c r="B476" s="158"/>
      <c r="C476" s="158"/>
      <c r="D476" s="158"/>
      <c r="E476" s="158"/>
      <c r="F476" s="158"/>
      <c r="G476" s="158"/>
      <c r="H476" s="158"/>
      <c r="I476" s="158"/>
      <c r="J476" s="158"/>
      <c r="K476" s="158"/>
      <c r="L476" s="158"/>
      <c r="M476" s="158"/>
      <c r="N476" s="158"/>
      <c r="O476" s="158"/>
    </row>
    <row r="477" spans="1:15" ht="15" x14ac:dyDescent="0.2">
      <c r="A477" s="158"/>
      <c r="B477" s="158"/>
      <c r="C477" s="158"/>
      <c r="D477" s="158"/>
      <c r="E477" s="158"/>
      <c r="F477" s="158"/>
      <c r="G477" s="158"/>
      <c r="H477" s="158"/>
      <c r="I477" s="158"/>
      <c r="J477" s="158"/>
      <c r="K477" s="158"/>
      <c r="L477" s="158"/>
      <c r="M477" s="158"/>
      <c r="N477" s="158"/>
      <c r="O477" s="158"/>
    </row>
    <row r="478" spans="1:15" ht="15" x14ac:dyDescent="0.2">
      <c r="A478" s="158"/>
      <c r="B478" s="158"/>
      <c r="C478" s="158"/>
      <c r="D478" s="158"/>
      <c r="E478" s="158"/>
      <c r="F478" s="158"/>
      <c r="G478" s="158"/>
      <c r="H478" s="158"/>
      <c r="I478" s="158"/>
      <c r="J478" s="158"/>
      <c r="K478" s="158"/>
      <c r="L478" s="158"/>
      <c r="M478" s="158"/>
      <c r="N478" s="158"/>
      <c r="O478" s="158"/>
    </row>
    <row r="479" spans="1:15" ht="15" x14ac:dyDescent="0.2">
      <c r="A479" s="158"/>
      <c r="B479" s="158"/>
      <c r="C479" s="158"/>
      <c r="D479" s="158"/>
      <c r="E479" s="158"/>
      <c r="F479" s="158"/>
      <c r="G479" s="158"/>
      <c r="H479" s="158"/>
      <c r="I479" s="158"/>
      <c r="J479" s="158"/>
      <c r="K479" s="158"/>
      <c r="L479" s="158"/>
      <c r="M479" s="158"/>
      <c r="N479" s="158"/>
      <c r="O479" s="158"/>
    </row>
    <row r="480" spans="1:15" ht="15" x14ac:dyDescent="0.2">
      <c r="A480" s="158"/>
      <c r="B480" s="158"/>
      <c r="C480" s="158"/>
      <c r="D480" s="158"/>
      <c r="E480" s="158"/>
      <c r="F480" s="158"/>
      <c r="G480" s="158"/>
      <c r="H480" s="158"/>
      <c r="I480" s="158"/>
      <c r="J480" s="158"/>
      <c r="K480" s="158"/>
      <c r="L480" s="158"/>
      <c r="M480" s="158"/>
      <c r="N480" s="158"/>
      <c r="O480" s="158"/>
    </row>
    <row r="481" spans="1:15" ht="15" x14ac:dyDescent="0.2">
      <c r="A481" s="158"/>
      <c r="B481" s="158"/>
      <c r="C481" s="158"/>
      <c r="D481" s="158"/>
      <c r="E481" s="158"/>
      <c r="F481" s="158"/>
      <c r="G481" s="158"/>
      <c r="H481" s="158"/>
      <c r="I481" s="158"/>
      <c r="J481" s="158"/>
      <c r="K481" s="158"/>
      <c r="L481" s="158"/>
      <c r="M481" s="158"/>
      <c r="N481" s="158"/>
      <c r="O481" s="158"/>
    </row>
    <row r="482" spans="1:15" ht="15" x14ac:dyDescent="0.2">
      <c r="A482" s="158"/>
      <c r="B482" s="158"/>
      <c r="C482" s="158"/>
      <c r="D482" s="158"/>
      <c r="E482" s="158"/>
      <c r="F482" s="158"/>
      <c r="G482" s="158"/>
      <c r="H482" s="158"/>
      <c r="I482" s="158"/>
      <c r="J482" s="158"/>
      <c r="K482" s="158"/>
      <c r="L482" s="158"/>
      <c r="M482" s="158"/>
      <c r="N482" s="158"/>
      <c r="O482" s="158"/>
    </row>
    <row r="483" spans="1:15" ht="15" x14ac:dyDescent="0.2">
      <c r="A483" s="158"/>
      <c r="B483" s="158"/>
      <c r="C483" s="158"/>
      <c r="D483" s="158"/>
      <c r="E483" s="158"/>
      <c r="F483" s="158"/>
      <c r="G483" s="158"/>
      <c r="H483" s="158"/>
      <c r="I483" s="158"/>
      <c r="J483" s="158"/>
      <c r="K483" s="158"/>
      <c r="L483" s="158"/>
      <c r="M483" s="158"/>
      <c r="N483" s="158"/>
      <c r="O483" s="158"/>
    </row>
    <row r="484" spans="1:15" ht="15" x14ac:dyDescent="0.2">
      <c r="A484" s="158"/>
      <c r="B484" s="158"/>
      <c r="C484" s="158"/>
      <c r="D484" s="158"/>
      <c r="E484" s="158"/>
      <c r="F484" s="158"/>
      <c r="G484" s="158"/>
      <c r="H484" s="158"/>
      <c r="I484" s="158"/>
      <c r="J484" s="158"/>
      <c r="K484" s="158"/>
      <c r="L484" s="158"/>
      <c r="M484" s="158"/>
      <c r="N484" s="158"/>
      <c r="O484" s="158"/>
    </row>
    <row r="485" spans="1:15" ht="15" x14ac:dyDescent="0.2">
      <c r="A485" s="158"/>
      <c r="B485" s="158"/>
      <c r="C485" s="158"/>
      <c r="D485" s="158"/>
      <c r="E485" s="158"/>
      <c r="F485" s="158"/>
      <c r="G485" s="158"/>
      <c r="H485" s="158"/>
      <c r="I485" s="158"/>
      <c r="J485" s="158"/>
      <c r="K485" s="158"/>
      <c r="L485" s="158"/>
      <c r="M485" s="158"/>
      <c r="N485" s="158"/>
      <c r="O485" s="158"/>
    </row>
    <row r="486" spans="1:15" ht="15" x14ac:dyDescent="0.2">
      <c r="A486" s="158"/>
      <c r="B486" s="158"/>
      <c r="C486" s="158"/>
      <c r="D486" s="158"/>
      <c r="E486" s="158"/>
      <c r="F486" s="158"/>
      <c r="G486" s="158"/>
      <c r="H486" s="158"/>
      <c r="I486" s="158"/>
      <c r="J486" s="158"/>
      <c r="K486" s="158"/>
      <c r="L486" s="158"/>
      <c r="M486" s="158"/>
      <c r="N486" s="158"/>
      <c r="O486" s="158"/>
    </row>
    <row r="487" spans="1:15" ht="15" x14ac:dyDescent="0.2">
      <c r="A487" s="158"/>
      <c r="B487" s="158"/>
      <c r="C487" s="158"/>
      <c r="D487" s="158"/>
      <c r="E487" s="158"/>
      <c r="F487" s="158"/>
      <c r="G487" s="158"/>
      <c r="H487" s="158"/>
      <c r="I487" s="158"/>
      <c r="J487" s="158"/>
      <c r="K487" s="158"/>
      <c r="L487" s="158"/>
      <c r="M487" s="158"/>
      <c r="N487" s="158"/>
      <c r="O487" s="158"/>
    </row>
    <row r="488" spans="1:15" ht="15" x14ac:dyDescent="0.2">
      <c r="A488" s="158"/>
      <c r="B488" s="158"/>
      <c r="C488" s="158"/>
      <c r="D488" s="158"/>
      <c r="E488" s="158"/>
      <c r="F488" s="158"/>
      <c r="G488" s="158"/>
      <c r="H488" s="158"/>
      <c r="I488" s="158"/>
      <c r="J488" s="158"/>
      <c r="K488" s="158"/>
      <c r="L488" s="158"/>
      <c r="M488" s="158"/>
      <c r="N488" s="158"/>
      <c r="O488" s="158"/>
    </row>
    <row r="489" spans="1:15" ht="15" x14ac:dyDescent="0.2">
      <c r="A489" s="158"/>
      <c r="B489" s="158"/>
      <c r="C489" s="158"/>
      <c r="D489" s="158"/>
      <c r="E489" s="158"/>
      <c r="F489" s="158"/>
      <c r="G489" s="158"/>
      <c r="H489" s="158"/>
      <c r="I489" s="158"/>
      <c r="J489" s="158"/>
      <c r="K489" s="158"/>
      <c r="L489" s="158"/>
      <c r="M489" s="158"/>
      <c r="N489" s="158"/>
      <c r="O489" s="158"/>
    </row>
    <row r="490" spans="1:15" ht="15" x14ac:dyDescent="0.2">
      <c r="A490" s="158"/>
      <c r="B490" s="158"/>
      <c r="C490" s="158"/>
      <c r="D490" s="158"/>
      <c r="E490" s="158"/>
      <c r="F490" s="158"/>
      <c r="G490" s="158"/>
      <c r="H490" s="158"/>
      <c r="I490" s="158"/>
      <c r="J490" s="158"/>
      <c r="K490" s="158"/>
      <c r="L490" s="158"/>
      <c r="M490" s="158"/>
      <c r="N490" s="158"/>
      <c r="O490" s="158"/>
    </row>
    <row r="491" spans="1:15" ht="15" x14ac:dyDescent="0.2">
      <c r="A491" s="158"/>
      <c r="B491" s="158"/>
      <c r="C491" s="158"/>
      <c r="D491" s="158"/>
      <c r="E491" s="158"/>
      <c r="F491" s="158"/>
      <c r="G491" s="158"/>
      <c r="H491" s="158"/>
      <c r="I491" s="158"/>
      <c r="J491" s="158"/>
      <c r="K491" s="158"/>
      <c r="L491" s="158"/>
      <c r="M491" s="158"/>
      <c r="N491" s="158"/>
      <c r="O491" s="158"/>
    </row>
    <row r="492" spans="1:15" ht="15" x14ac:dyDescent="0.2">
      <c r="A492" s="158"/>
      <c r="B492" s="158"/>
      <c r="C492" s="158"/>
      <c r="D492" s="158"/>
      <c r="E492" s="158"/>
      <c r="F492" s="158"/>
      <c r="G492" s="158"/>
      <c r="H492" s="158"/>
      <c r="I492" s="158"/>
      <c r="J492" s="158"/>
      <c r="K492" s="158"/>
      <c r="L492" s="158"/>
      <c r="M492" s="158"/>
      <c r="N492" s="158"/>
      <c r="O492" s="158"/>
    </row>
    <row r="493" spans="1:15" ht="15" x14ac:dyDescent="0.2">
      <c r="A493" s="158"/>
      <c r="B493" s="158"/>
      <c r="C493" s="158"/>
      <c r="D493" s="158"/>
      <c r="E493" s="158"/>
      <c r="F493" s="158"/>
      <c r="G493" s="158"/>
      <c r="H493" s="158"/>
      <c r="I493" s="158"/>
      <c r="J493" s="158"/>
      <c r="K493" s="158"/>
      <c r="L493" s="158"/>
      <c r="M493" s="158"/>
      <c r="N493" s="158"/>
      <c r="O493" s="158"/>
    </row>
    <row r="494" spans="1:15" ht="15" x14ac:dyDescent="0.2">
      <c r="A494" s="158"/>
      <c r="B494" s="158"/>
      <c r="C494" s="158"/>
      <c r="D494" s="158"/>
      <c r="E494" s="158"/>
      <c r="F494" s="158"/>
      <c r="G494" s="158"/>
      <c r="H494" s="158"/>
      <c r="I494" s="158"/>
      <c r="J494" s="158"/>
      <c r="K494" s="158"/>
      <c r="L494" s="158"/>
      <c r="M494" s="158"/>
      <c r="N494" s="158"/>
      <c r="O494" s="158"/>
    </row>
    <row r="495" spans="1:15" ht="15" x14ac:dyDescent="0.2">
      <c r="A495" s="158"/>
      <c r="B495" s="158"/>
      <c r="C495" s="158"/>
      <c r="D495" s="158"/>
      <c r="E495" s="158"/>
      <c r="F495" s="158"/>
      <c r="G495" s="158"/>
      <c r="H495" s="158"/>
      <c r="I495" s="158"/>
      <c r="J495" s="158"/>
      <c r="K495" s="158"/>
      <c r="L495" s="158"/>
      <c r="M495" s="158"/>
      <c r="N495" s="158"/>
      <c r="O495" s="158"/>
    </row>
    <row r="496" spans="1:15" ht="15" x14ac:dyDescent="0.2">
      <c r="A496" s="158"/>
      <c r="B496" s="158"/>
      <c r="C496" s="158"/>
      <c r="D496" s="158"/>
      <c r="E496" s="158"/>
      <c r="F496" s="158"/>
      <c r="G496" s="158"/>
      <c r="H496" s="158"/>
      <c r="I496" s="158"/>
      <c r="J496" s="158"/>
      <c r="K496" s="158"/>
      <c r="L496" s="158"/>
      <c r="M496" s="158"/>
      <c r="N496" s="158"/>
      <c r="O496" s="158"/>
    </row>
    <row r="497" spans="1:15" ht="15" x14ac:dyDescent="0.2">
      <c r="A497" s="158"/>
      <c r="B497" s="158"/>
      <c r="C497" s="158"/>
      <c r="D497" s="158"/>
      <c r="E497" s="158"/>
      <c r="F497" s="158"/>
      <c r="G497" s="158"/>
      <c r="H497" s="158"/>
      <c r="I497" s="158"/>
      <c r="J497" s="158"/>
      <c r="K497" s="158"/>
      <c r="L497" s="158"/>
      <c r="M497" s="158"/>
      <c r="N497" s="158"/>
      <c r="O497" s="158"/>
    </row>
    <row r="498" spans="1:15" ht="15" x14ac:dyDescent="0.2">
      <c r="A498" s="158"/>
      <c r="B498" s="158"/>
      <c r="C498" s="158"/>
      <c r="D498" s="158"/>
      <c r="E498" s="158"/>
      <c r="F498" s="158"/>
      <c r="G498" s="158"/>
      <c r="H498" s="158"/>
      <c r="I498" s="158"/>
      <c r="J498" s="158"/>
      <c r="K498" s="158"/>
      <c r="L498" s="158"/>
      <c r="M498" s="158"/>
      <c r="N498" s="158"/>
      <c r="O498" s="158"/>
    </row>
    <row r="499" spans="1:15" ht="15" x14ac:dyDescent="0.2">
      <c r="A499" s="158"/>
      <c r="B499" s="158"/>
      <c r="C499" s="158"/>
      <c r="D499" s="158"/>
      <c r="E499" s="158"/>
      <c r="F499" s="158"/>
      <c r="G499" s="158"/>
      <c r="H499" s="158"/>
      <c r="I499" s="158"/>
      <c r="J499" s="158"/>
      <c r="K499" s="158"/>
      <c r="L499" s="158"/>
      <c r="M499" s="158"/>
      <c r="N499" s="158"/>
      <c r="O499" s="158"/>
    </row>
    <row r="500" spans="1:15" ht="15" x14ac:dyDescent="0.2">
      <c r="A500" s="158"/>
      <c r="B500" s="158"/>
      <c r="C500" s="158"/>
      <c r="D500" s="158"/>
      <c r="E500" s="158"/>
      <c r="F500" s="158"/>
      <c r="G500" s="158"/>
      <c r="H500" s="158"/>
      <c r="I500" s="158"/>
      <c r="J500" s="158"/>
      <c r="K500" s="158"/>
      <c r="L500" s="158"/>
      <c r="M500" s="158"/>
      <c r="N500" s="158"/>
      <c r="O500" s="158"/>
    </row>
    <row r="501" spans="1:15" ht="15" x14ac:dyDescent="0.2">
      <c r="A501" s="158"/>
      <c r="B501" s="158"/>
      <c r="C501" s="158"/>
      <c r="D501" s="158"/>
      <c r="E501" s="158"/>
      <c r="F501" s="158"/>
      <c r="G501" s="158"/>
      <c r="H501" s="158"/>
      <c r="I501" s="158"/>
      <c r="J501" s="158"/>
      <c r="K501" s="158"/>
      <c r="L501" s="158"/>
      <c r="M501" s="158"/>
      <c r="N501" s="158"/>
      <c r="O501" s="158"/>
    </row>
    <row r="502" spans="1:15" ht="15" x14ac:dyDescent="0.2">
      <c r="A502" s="158"/>
      <c r="B502" s="158"/>
      <c r="C502" s="158"/>
      <c r="D502" s="158"/>
      <c r="E502" s="158"/>
      <c r="F502" s="158"/>
      <c r="G502" s="158"/>
      <c r="H502" s="158"/>
      <c r="I502" s="158"/>
      <c r="J502" s="158"/>
      <c r="K502" s="158"/>
      <c r="L502" s="158"/>
      <c r="M502" s="158"/>
      <c r="N502" s="158"/>
      <c r="O502" s="158"/>
    </row>
    <row r="503" spans="1:15" ht="15" x14ac:dyDescent="0.2">
      <c r="A503" s="158"/>
      <c r="B503" s="158"/>
      <c r="C503" s="158"/>
      <c r="D503" s="158"/>
      <c r="E503" s="158"/>
      <c r="F503" s="158"/>
      <c r="G503" s="158"/>
      <c r="H503" s="158"/>
      <c r="I503" s="158"/>
      <c r="J503" s="158"/>
      <c r="K503" s="158"/>
      <c r="L503" s="158"/>
      <c r="M503" s="158"/>
      <c r="N503" s="158"/>
      <c r="O503" s="158"/>
    </row>
    <row r="504" spans="1:15" ht="15" x14ac:dyDescent="0.2">
      <c r="A504" s="158"/>
      <c r="B504" s="158"/>
      <c r="C504" s="158"/>
      <c r="D504" s="158"/>
      <c r="E504" s="158"/>
      <c r="F504" s="158"/>
      <c r="G504" s="158"/>
      <c r="H504" s="158"/>
      <c r="I504" s="158"/>
      <c r="J504" s="158"/>
      <c r="K504" s="158"/>
      <c r="L504" s="158"/>
      <c r="M504" s="158"/>
      <c r="N504" s="158"/>
      <c r="O504" s="158"/>
    </row>
    <row r="505" spans="1:15" ht="15" x14ac:dyDescent="0.2">
      <c r="A505" s="158"/>
      <c r="B505" s="158"/>
      <c r="C505" s="158"/>
      <c r="D505" s="158"/>
      <c r="E505" s="158"/>
      <c r="F505" s="158"/>
      <c r="G505" s="158"/>
      <c r="H505" s="158"/>
      <c r="I505" s="158"/>
      <c r="J505" s="158"/>
      <c r="K505" s="158"/>
      <c r="L505" s="158"/>
      <c r="M505" s="158"/>
      <c r="N505" s="158"/>
      <c r="O505" s="158"/>
    </row>
    <row r="506" spans="1:15" ht="15" x14ac:dyDescent="0.2">
      <c r="A506" s="158"/>
      <c r="B506" s="158"/>
      <c r="C506" s="158"/>
      <c r="D506" s="158"/>
      <c r="E506" s="158"/>
      <c r="F506" s="158"/>
      <c r="G506" s="158"/>
      <c r="H506" s="158"/>
      <c r="I506" s="158"/>
      <c r="J506" s="158"/>
      <c r="K506" s="158"/>
      <c r="L506" s="158"/>
      <c r="M506" s="158"/>
      <c r="N506" s="158"/>
      <c r="O506" s="158"/>
    </row>
    <row r="507" spans="1:15" ht="15" x14ac:dyDescent="0.2">
      <c r="A507" s="158"/>
      <c r="B507" s="158"/>
      <c r="C507" s="158"/>
      <c r="D507" s="158"/>
      <c r="E507" s="158"/>
      <c r="F507" s="158"/>
      <c r="G507" s="158"/>
      <c r="H507" s="158"/>
      <c r="I507" s="158"/>
      <c r="J507" s="158"/>
      <c r="K507" s="158"/>
      <c r="L507" s="158"/>
      <c r="M507" s="158"/>
      <c r="N507" s="158"/>
      <c r="O507" s="158"/>
    </row>
    <row r="508" spans="1:15" ht="15" x14ac:dyDescent="0.2">
      <c r="A508" s="158"/>
      <c r="B508" s="158"/>
      <c r="C508" s="158"/>
      <c r="D508" s="158"/>
      <c r="E508" s="158"/>
      <c r="F508" s="158"/>
      <c r="G508" s="158"/>
      <c r="H508" s="158"/>
      <c r="I508" s="158"/>
      <c r="J508" s="158"/>
      <c r="K508" s="158"/>
      <c r="L508" s="158"/>
      <c r="M508" s="158"/>
      <c r="N508" s="158"/>
      <c r="O508" s="158"/>
    </row>
    <row r="509" spans="1:15" ht="15" x14ac:dyDescent="0.2">
      <c r="A509" s="158"/>
      <c r="B509" s="158"/>
      <c r="C509" s="158"/>
      <c r="D509" s="158"/>
      <c r="E509" s="158"/>
      <c r="F509" s="158"/>
      <c r="G509" s="158"/>
      <c r="H509" s="158"/>
      <c r="I509" s="158"/>
      <c r="J509" s="158"/>
      <c r="K509" s="158"/>
      <c r="L509" s="158"/>
      <c r="M509" s="158"/>
      <c r="N509" s="158"/>
      <c r="O509" s="158"/>
    </row>
    <row r="510" spans="1:15" ht="15" x14ac:dyDescent="0.2">
      <c r="A510" s="158"/>
      <c r="B510" s="158"/>
      <c r="C510" s="158"/>
      <c r="D510" s="158"/>
      <c r="E510" s="158"/>
      <c r="F510" s="158"/>
      <c r="G510" s="158"/>
      <c r="H510" s="158"/>
      <c r="I510" s="158"/>
      <c r="J510" s="158"/>
      <c r="K510" s="158"/>
      <c r="L510" s="158"/>
      <c r="M510" s="158"/>
      <c r="N510" s="158"/>
      <c r="O510" s="158"/>
    </row>
    <row r="511" spans="1:15" ht="15" x14ac:dyDescent="0.2">
      <c r="A511" s="158"/>
      <c r="B511" s="158"/>
      <c r="C511" s="158"/>
      <c r="D511" s="158"/>
      <c r="E511" s="158"/>
      <c r="F511" s="158"/>
      <c r="G511" s="158"/>
      <c r="H511" s="158"/>
      <c r="I511" s="158"/>
      <c r="J511" s="158"/>
      <c r="K511" s="158"/>
      <c r="L511" s="158"/>
      <c r="M511" s="158"/>
      <c r="N511" s="158"/>
      <c r="O511" s="158"/>
    </row>
    <row r="512" spans="1:15" ht="15" x14ac:dyDescent="0.2">
      <c r="A512" s="158"/>
      <c r="B512" s="158"/>
      <c r="C512" s="158"/>
      <c r="D512" s="158"/>
      <c r="E512" s="158"/>
      <c r="F512" s="158"/>
      <c r="G512" s="158"/>
      <c r="H512" s="158"/>
      <c r="I512" s="158"/>
      <c r="J512" s="158"/>
      <c r="K512" s="158"/>
      <c r="L512" s="158"/>
      <c r="M512" s="158"/>
      <c r="N512" s="158"/>
      <c r="O512" s="158"/>
    </row>
    <row r="513" spans="1:15" ht="15" x14ac:dyDescent="0.2">
      <c r="A513" s="158"/>
      <c r="B513" s="158"/>
      <c r="C513" s="158"/>
      <c r="D513" s="158"/>
      <c r="E513" s="158"/>
      <c r="F513" s="158"/>
      <c r="G513" s="158"/>
      <c r="H513" s="158"/>
      <c r="I513" s="158"/>
      <c r="J513" s="158"/>
      <c r="K513" s="158"/>
      <c r="L513" s="158"/>
      <c r="M513" s="158"/>
      <c r="N513" s="158"/>
      <c r="O513" s="158"/>
    </row>
    <row r="514" spans="1:15" ht="15" x14ac:dyDescent="0.2">
      <c r="A514" s="158"/>
      <c r="B514" s="158"/>
      <c r="C514" s="158"/>
      <c r="D514" s="158"/>
      <c r="E514" s="158"/>
      <c r="F514" s="158"/>
      <c r="G514" s="158"/>
      <c r="H514" s="158"/>
      <c r="I514" s="158"/>
      <c r="J514" s="158"/>
      <c r="K514" s="158"/>
      <c r="L514" s="158"/>
      <c r="M514" s="158"/>
      <c r="N514" s="158"/>
      <c r="O514" s="158"/>
    </row>
    <row r="515" spans="1:15" ht="15" x14ac:dyDescent="0.2">
      <c r="A515" s="158"/>
      <c r="B515" s="158"/>
      <c r="C515" s="158"/>
      <c r="D515" s="158"/>
      <c r="E515" s="158"/>
      <c r="F515" s="158"/>
      <c r="G515" s="158"/>
      <c r="H515" s="158"/>
      <c r="I515" s="158"/>
      <c r="J515" s="158"/>
      <c r="K515" s="158"/>
      <c r="L515" s="158"/>
      <c r="M515" s="158"/>
      <c r="N515" s="158"/>
      <c r="O515" s="158"/>
    </row>
    <row r="516" spans="1:15" ht="15" x14ac:dyDescent="0.2">
      <c r="A516" s="158"/>
      <c r="B516" s="158"/>
      <c r="C516" s="158"/>
      <c r="D516" s="158"/>
      <c r="E516" s="158"/>
      <c r="F516" s="158"/>
      <c r="G516" s="158"/>
      <c r="H516" s="158"/>
      <c r="I516" s="158"/>
      <c r="J516" s="158"/>
      <c r="K516" s="158"/>
      <c r="L516" s="158"/>
      <c r="M516" s="158"/>
      <c r="N516" s="158"/>
      <c r="O516" s="158"/>
    </row>
    <row r="517" spans="1:15" ht="15" x14ac:dyDescent="0.2">
      <c r="A517" s="158"/>
      <c r="B517" s="158"/>
      <c r="C517" s="158"/>
      <c r="D517" s="158"/>
      <c r="E517" s="158"/>
      <c r="F517" s="158"/>
      <c r="G517" s="158"/>
      <c r="H517" s="158"/>
      <c r="I517" s="158"/>
      <c r="J517" s="158"/>
      <c r="K517" s="158"/>
      <c r="L517" s="158"/>
      <c r="M517" s="158"/>
      <c r="N517" s="158"/>
      <c r="O517" s="158"/>
    </row>
    <row r="518" spans="1:15" ht="15" x14ac:dyDescent="0.2">
      <c r="A518" s="158"/>
      <c r="B518" s="158"/>
      <c r="C518" s="158"/>
      <c r="D518" s="158"/>
      <c r="E518" s="158"/>
      <c r="F518" s="158"/>
      <c r="G518" s="158"/>
      <c r="H518" s="158"/>
      <c r="I518" s="158"/>
      <c r="J518" s="158"/>
      <c r="K518" s="158"/>
      <c r="L518" s="158"/>
      <c r="M518" s="158"/>
      <c r="N518" s="158"/>
      <c r="O518" s="158"/>
    </row>
    <row r="519" spans="1:15" ht="15" x14ac:dyDescent="0.2">
      <c r="A519" s="158"/>
      <c r="B519" s="158"/>
      <c r="C519" s="158"/>
      <c r="D519" s="158"/>
      <c r="E519" s="158"/>
      <c r="F519" s="158"/>
      <c r="G519" s="158"/>
      <c r="H519" s="158"/>
      <c r="I519" s="158"/>
      <c r="J519" s="158"/>
      <c r="K519" s="158"/>
      <c r="L519" s="158"/>
      <c r="M519" s="158"/>
      <c r="N519" s="158"/>
      <c r="O519" s="158"/>
    </row>
    <row r="520" spans="1:15" ht="15" x14ac:dyDescent="0.2">
      <c r="A520" s="158"/>
      <c r="B520" s="158"/>
      <c r="C520" s="158"/>
      <c r="D520" s="158"/>
      <c r="E520" s="158"/>
      <c r="F520" s="158"/>
      <c r="G520" s="158"/>
      <c r="H520" s="158"/>
      <c r="I520" s="158"/>
      <c r="J520" s="158"/>
      <c r="K520" s="158"/>
      <c r="L520" s="158"/>
      <c r="M520" s="158"/>
      <c r="N520" s="158"/>
      <c r="O520" s="158"/>
    </row>
    <row r="521" spans="1:15" ht="15" x14ac:dyDescent="0.2">
      <c r="A521" s="158"/>
      <c r="B521" s="158"/>
      <c r="C521" s="158"/>
      <c r="D521" s="158"/>
      <c r="E521" s="158"/>
      <c r="F521" s="158"/>
      <c r="G521" s="158"/>
      <c r="H521" s="158"/>
      <c r="I521" s="158"/>
      <c r="J521" s="158"/>
      <c r="K521" s="158"/>
      <c r="L521" s="158"/>
      <c r="M521" s="158"/>
      <c r="N521" s="158"/>
      <c r="O521" s="158"/>
    </row>
    <row r="522" spans="1:15" ht="15" x14ac:dyDescent="0.2">
      <c r="A522" s="158"/>
      <c r="B522" s="158"/>
      <c r="C522" s="158"/>
      <c r="D522" s="158"/>
      <c r="E522" s="158"/>
      <c r="F522" s="158"/>
      <c r="G522" s="158"/>
      <c r="H522" s="158"/>
      <c r="I522" s="158"/>
      <c r="J522" s="158"/>
      <c r="K522" s="158"/>
      <c r="L522" s="158"/>
      <c r="M522" s="158"/>
      <c r="N522" s="158"/>
      <c r="O522" s="158"/>
    </row>
    <row r="523" spans="1:15" ht="15" x14ac:dyDescent="0.2">
      <c r="A523" s="158"/>
      <c r="B523" s="158"/>
      <c r="C523" s="158"/>
      <c r="D523" s="158"/>
      <c r="E523" s="158"/>
      <c r="F523" s="158"/>
      <c r="G523" s="158"/>
      <c r="H523" s="158"/>
      <c r="I523" s="158"/>
      <c r="J523" s="158"/>
      <c r="K523" s="158"/>
      <c r="L523" s="158"/>
      <c r="M523" s="158"/>
      <c r="N523" s="158"/>
      <c r="O523" s="158"/>
    </row>
    <row r="524" spans="1:15" ht="15" x14ac:dyDescent="0.2">
      <c r="A524" s="158"/>
      <c r="B524" s="158"/>
      <c r="C524" s="158"/>
      <c r="D524" s="158"/>
      <c r="E524" s="158"/>
      <c r="F524" s="158"/>
      <c r="G524" s="158"/>
      <c r="H524" s="158"/>
      <c r="I524" s="158"/>
      <c r="J524" s="158"/>
      <c r="K524" s="158"/>
      <c r="L524" s="158"/>
      <c r="M524" s="158"/>
      <c r="N524" s="158"/>
      <c r="O524" s="158"/>
    </row>
    <row r="525" spans="1:15" ht="15" x14ac:dyDescent="0.2">
      <c r="A525" s="158"/>
      <c r="B525" s="158"/>
      <c r="C525" s="158"/>
      <c r="D525" s="158"/>
      <c r="E525" s="158"/>
      <c r="F525" s="158"/>
      <c r="G525" s="158"/>
      <c r="H525" s="158"/>
      <c r="I525" s="158"/>
      <c r="J525" s="158"/>
      <c r="K525" s="158"/>
      <c r="L525" s="158"/>
      <c r="M525" s="158"/>
      <c r="N525" s="158"/>
      <c r="O525" s="158"/>
    </row>
    <row r="526" spans="1:15" ht="15" x14ac:dyDescent="0.2">
      <c r="A526" s="158"/>
      <c r="B526" s="158"/>
      <c r="C526" s="158"/>
      <c r="D526" s="158"/>
      <c r="E526" s="158"/>
      <c r="F526" s="158"/>
      <c r="G526" s="158"/>
      <c r="H526" s="158"/>
      <c r="I526" s="158"/>
      <c r="J526" s="158"/>
      <c r="K526" s="158"/>
      <c r="L526" s="158"/>
      <c r="M526" s="158"/>
      <c r="N526" s="158"/>
      <c r="O526" s="158"/>
    </row>
    <row r="527" spans="1:15" ht="15" x14ac:dyDescent="0.2">
      <c r="A527" s="158"/>
      <c r="B527" s="158"/>
      <c r="C527" s="158"/>
      <c r="D527" s="158"/>
      <c r="E527" s="158"/>
      <c r="F527" s="158"/>
      <c r="G527" s="158"/>
      <c r="H527" s="158"/>
      <c r="I527" s="158"/>
      <c r="J527" s="158"/>
      <c r="K527" s="158"/>
      <c r="L527" s="158"/>
      <c r="M527" s="158"/>
      <c r="N527" s="158"/>
      <c r="O527" s="158"/>
    </row>
    <row r="528" spans="1:15" ht="15" x14ac:dyDescent="0.2">
      <c r="A528" s="158"/>
      <c r="B528" s="158"/>
      <c r="C528" s="158"/>
      <c r="D528" s="158"/>
      <c r="E528" s="158"/>
      <c r="F528" s="158"/>
      <c r="G528" s="158"/>
      <c r="H528" s="158"/>
      <c r="I528" s="158"/>
      <c r="J528" s="158"/>
      <c r="K528" s="158"/>
      <c r="L528" s="158"/>
      <c r="M528" s="158"/>
      <c r="N528" s="158"/>
      <c r="O528" s="158"/>
    </row>
    <row r="529" spans="1:15" ht="15" x14ac:dyDescent="0.2">
      <c r="A529" s="158"/>
      <c r="B529" s="158"/>
      <c r="C529" s="158"/>
      <c r="D529" s="158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</row>
    <row r="530" spans="1:15" ht="15" x14ac:dyDescent="0.2">
      <c r="A530" s="158"/>
      <c r="B530" s="158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</row>
    <row r="531" spans="1:15" ht="15" x14ac:dyDescent="0.2">
      <c r="A531" s="158"/>
      <c r="B531" s="158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</row>
    <row r="532" spans="1:15" ht="15" x14ac:dyDescent="0.2">
      <c r="A532" s="158"/>
      <c r="B532" s="158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</row>
    <row r="533" spans="1:15" ht="15" x14ac:dyDescent="0.2">
      <c r="A533" s="158"/>
      <c r="B533" s="158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</row>
    <row r="534" spans="1:15" ht="15" x14ac:dyDescent="0.2">
      <c r="A534" s="158"/>
      <c r="B534" s="158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</row>
    <row r="535" spans="1:15" ht="15" x14ac:dyDescent="0.2">
      <c r="A535" s="158"/>
      <c r="B535" s="158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</row>
    <row r="536" spans="1:15" ht="15" x14ac:dyDescent="0.2">
      <c r="A536" s="158"/>
      <c r="B536" s="158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</row>
    <row r="537" spans="1:15" ht="15" x14ac:dyDescent="0.2">
      <c r="A537" s="158"/>
      <c r="B537" s="158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</row>
    <row r="538" spans="1:15" ht="15" x14ac:dyDescent="0.2">
      <c r="A538" s="158"/>
      <c r="B538" s="158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</row>
    <row r="539" spans="1:15" ht="15" x14ac:dyDescent="0.2">
      <c r="A539" s="158"/>
      <c r="B539" s="158"/>
      <c r="C539" s="158"/>
      <c r="D539" s="158"/>
      <c r="E539" s="158"/>
      <c r="F539" s="158"/>
      <c r="G539" s="158"/>
      <c r="H539" s="158"/>
      <c r="I539" s="158"/>
      <c r="J539" s="158"/>
      <c r="K539" s="158"/>
      <c r="L539" s="158"/>
      <c r="M539" s="158"/>
      <c r="N539" s="158"/>
      <c r="O539" s="158"/>
    </row>
    <row r="540" spans="1:15" ht="15" x14ac:dyDescent="0.2">
      <c r="A540" s="158"/>
      <c r="B540" s="158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</row>
    <row r="541" spans="1:15" ht="15" x14ac:dyDescent="0.2">
      <c r="A541" s="158"/>
      <c r="B541" s="158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</row>
    <row r="542" spans="1:15" ht="15" x14ac:dyDescent="0.2">
      <c r="A542" s="158"/>
      <c r="B542" s="158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</row>
    <row r="543" spans="1:15" ht="15" x14ac:dyDescent="0.2">
      <c r="A543" s="158"/>
      <c r="B543" s="158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</row>
    <row r="544" spans="1:15" ht="15" x14ac:dyDescent="0.2">
      <c r="A544" s="158"/>
      <c r="B544" s="158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</row>
    <row r="545" spans="1:15" ht="15" x14ac:dyDescent="0.2">
      <c r="A545" s="158"/>
      <c r="B545" s="158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</row>
    <row r="546" spans="1:15" ht="15" x14ac:dyDescent="0.2">
      <c r="A546" s="158"/>
      <c r="B546" s="158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</row>
    <row r="547" spans="1:15" ht="15" x14ac:dyDescent="0.2">
      <c r="A547" s="158"/>
      <c r="B547" s="158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</row>
    <row r="548" spans="1:15" ht="15" x14ac:dyDescent="0.2">
      <c r="A548" s="158"/>
      <c r="B548" s="158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</row>
    <row r="549" spans="1:15" ht="15" x14ac:dyDescent="0.2">
      <c r="A549" s="158"/>
      <c r="B549" s="158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</row>
    <row r="550" spans="1:15" ht="15" x14ac:dyDescent="0.2">
      <c r="A550" s="158"/>
      <c r="B550" s="158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</row>
    <row r="551" spans="1:15" ht="15" x14ac:dyDescent="0.2">
      <c r="A551" s="158"/>
      <c r="B551" s="158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</row>
    <row r="552" spans="1:15" ht="15" x14ac:dyDescent="0.2">
      <c r="A552" s="158"/>
      <c r="B552" s="158"/>
      <c r="C552" s="158"/>
      <c r="D552" s="158"/>
      <c r="E552" s="158"/>
      <c r="F552" s="158"/>
      <c r="G552" s="158"/>
      <c r="H552" s="158"/>
      <c r="I552" s="158"/>
      <c r="J552" s="158"/>
      <c r="K552" s="158"/>
      <c r="L552" s="158"/>
      <c r="M552" s="158"/>
      <c r="N552" s="158"/>
      <c r="O552" s="158"/>
    </row>
    <row r="553" spans="1:15" ht="15" x14ac:dyDescent="0.2">
      <c r="A553" s="158"/>
      <c r="B553" s="158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</row>
    <row r="554" spans="1:15" ht="15" x14ac:dyDescent="0.2">
      <c r="A554" s="158"/>
      <c r="B554" s="158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</row>
    <row r="555" spans="1:15" ht="15" x14ac:dyDescent="0.2">
      <c r="A555" s="158"/>
      <c r="B555" s="158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</row>
    <row r="556" spans="1:15" ht="15" x14ac:dyDescent="0.2">
      <c r="A556" s="158"/>
      <c r="B556" s="158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</row>
    <row r="557" spans="1:15" ht="15" x14ac:dyDescent="0.2">
      <c r="A557" s="158"/>
      <c r="B557" s="158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</row>
    <row r="558" spans="1:15" ht="15" x14ac:dyDescent="0.2">
      <c r="A558" s="158"/>
      <c r="B558" s="158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</row>
    <row r="559" spans="1:15" ht="15" x14ac:dyDescent="0.2">
      <c r="A559" s="158"/>
      <c r="B559" s="158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</row>
    <row r="560" spans="1:15" ht="15" x14ac:dyDescent="0.2">
      <c r="A560" s="158"/>
      <c r="B560" s="158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</row>
    <row r="561" spans="1:15" ht="15" x14ac:dyDescent="0.2">
      <c r="A561" s="158"/>
      <c r="B561" s="158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</row>
    <row r="562" spans="1:15" ht="15" x14ac:dyDescent="0.2">
      <c r="A562" s="158"/>
      <c r="B562" s="158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</row>
    <row r="563" spans="1:15" ht="15" x14ac:dyDescent="0.2">
      <c r="A563" s="158"/>
      <c r="B563" s="158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</row>
    <row r="564" spans="1:15" ht="15" x14ac:dyDescent="0.2">
      <c r="A564" s="158"/>
      <c r="B564" s="158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</row>
    <row r="565" spans="1:15" ht="15" x14ac:dyDescent="0.2">
      <c r="A565" s="158"/>
      <c r="B565" s="158"/>
      <c r="C565" s="158"/>
      <c r="D565" s="158"/>
      <c r="E565" s="158"/>
      <c r="F565" s="158"/>
      <c r="G565" s="158"/>
      <c r="H565" s="158"/>
      <c r="I565" s="158"/>
      <c r="J565" s="158"/>
      <c r="K565" s="158"/>
      <c r="L565" s="158"/>
      <c r="M565" s="158"/>
      <c r="N565" s="158"/>
      <c r="O565" s="158"/>
    </row>
    <row r="566" spans="1:15" ht="15" x14ac:dyDescent="0.2">
      <c r="A566" s="158"/>
      <c r="B566" s="158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</row>
    <row r="567" spans="1:15" ht="15" x14ac:dyDescent="0.2">
      <c r="A567" s="158"/>
      <c r="B567" s="158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</row>
    <row r="568" spans="1:15" ht="15" x14ac:dyDescent="0.2">
      <c r="A568" s="158"/>
      <c r="B568" s="158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</row>
    <row r="569" spans="1:15" ht="15" x14ac:dyDescent="0.2">
      <c r="A569" s="158"/>
      <c r="B569" s="158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</row>
    <row r="570" spans="1:15" ht="15" x14ac:dyDescent="0.2">
      <c r="A570" s="158"/>
      <c r="B570" s="158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</row>
    <row r="571" spans="1:15" ht="15" x14ac:dyDescent="0.2">
      <c r="A571" s="158"/>
      <c r="B571" s="158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</row>
    <row r="572" spans="1:15" ht="15" x14ac:dyDescent="0.2">
      <c r="A572" s="158"/>
      <c r="B572" s="158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</row>
    <row r="573" spans="1:15" ht="15" x14ac:dyDescent="0.2">
      <c r="A573" s="158"/>
      <c r="B573" s="158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</row>
    <row r="574" spans="1:15" ht="15" x14ac:dyDescent="0.2">
      <c r="A574" s="158"/>
      <c r="B574" s="158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</row>
    <row r="575" spans="1:15" ht="15" x14ac:dyDescent="0.2">
      <c r="A575" s="158"/>
      <c r="B575" s="158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</row>
    <row r="576" spans="1:15" ht="15" x14ac:dyDescent="0.2">
      <c r="A576" s="158"/>
      <c r="B576" s="158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</row>
    <row r="577" spans="1:15" ht="15" x14ac:dyDescent="0.2">
      <c r="A577" s="158"/>
      <c r="B577" s="158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</row>
    <row r="578" spans="1:15" ht="15" x14ac:dyDescent="0.2">
      <c r="A578" s="158"/>
      <c r="B578" s="158"/>
      <c r="C578" s="158"/>
      <c r="D578" s="158"/>
      <c r="E578" s="158"/>
      <c r="F578" s="158"/>
      <c r="G578" s="158"/>
      <c r="H578" s="158"/>
      <c r="I578" s="158"/>
      <c r="J578" s="158"/>
      <c r="K578" s="158"/>
      <c r="L578" s="158"/>
      <c r="M578" s="158"/>
      <c r="N578" s="158"/>
      <c r="O578" s="158"/>
    </row>
    <row r="579" spans="1:15" ht="15" x14ac:dyDescent="0.2">
      <c r="A579" s="158"/>
      <c r="B579" s="158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</row>
    <row r="580" spans="1:15" ht="15" x14ac:dyDescent="0.2">
      <c r="A580" s="158"/>
      <c r="B580" s="158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</row>
    <row r="581" spans="1:15" ht="15" x14ac:dyDescent="0.2">
      <c r="A581" s="158"/>
      <c r="B581" s="158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</row>
    <row r="582" spans="1:15" ht="15" x14ac:dyDescent="0.2">
      <c r="A582" s="158"/>
      <c r="B582" s="158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</row>
    <row r="583" spans="1:15" ht="15" x14ac:dyDescent="0.2">
      <c r="A583" s="158"/>
      <c r="B583" s="158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</row>
    <row r="584" spans="1:15" ht="15" x14ac:dyDescent="0.2">
      <c r="A584" s="158"/>
      <c r="B584" s="158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</row>
    <row r="585" spans="1:15" ht="15" x14ac:dyDescent="0.2">
      <c r="A585" s="158"/>
      <c r="B585" s="158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</row>
    <row r="586" spans="1:15" ht="15" x14ac:dyDescent="0.2">
      <c r="A586" s="158"/>
      <c r="B586" s="158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</row>
    <row r="587" spans="1:15" ht="15" x14ac:dyDescent="0.2">
      <c r="A587" s="158"/>
      <c r="B587" s="158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</row>
    <row r="588" spans="1:15" ht="15" x14ac:dyDescent="0.2">
      <c r="A588" s="158"/>
      <c r="B588" s="158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</row>
    <row r="589" spans="1:15" ht="15" x14ac:dyDescent="0.2">
      <c r="A589" s="158"/>
      <c r="B589" s="158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</row>
    <row r="590" spans="1:15" ht="15" x14ac:dyDescent="0.2">
      <c r="A590" s="158"/>
      <c r="B590" s="158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</row>
    <row r="591" spans="1:15" ht="15" x14ac:dyDescent="0.2">
      <c r="A591" s="158"/>
      <c r="B591" s="158"/>
      <c r="C591" s="158"/>
      <c r="D591" s="158"/>
      <c r="E591" s="158"/>
      <c r="F591" s="158"/>
      <c r="G591" s="158"/>
      <c r="H591" s="158"/>
      <c r="I591" s="158"/>
      <c r="J591" s="158"/>
      <c r="K591" s="158"/>
      <c r="L591" s="158"/>
      <c r="M591" s="158"/>
      <c r="N591" s="158"/>
      <c r="O591" s="158"/>
    </row>
    <row r="592" spans="1:15" ht="15" x14ac:dyDescent="0.2">
      <c r="A592" s="158"/>
      <c r="B592" s="158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</row>
    <row r="593" spans="1:15" ht="15" x14ac:dyDescent="0.2">
      <c r="A593" s="158"/>
      <c r="B593" s="158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</row>
    <row r="594" spans="1:15" ht="15" x14ac:dyDescent="0.2">
      <c r="A594" s="158"/>
      <c r="B594" s="158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</row>
    <row r="595" spans="1:15" ht="15" x14ac:dyDescent="0.2">
      <c r="A595" s="158"/>
      <c r="B595" s="158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</row>
    <row r="596" spans="1:15" ht="15" x14ac:dyDescent="0.2">
      <c r="A596" s="158"/>
      <c r="B596" s="158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</row>
    <row r="597" spans="1:15" ht="15" x14ac:dyDescent="0.2">
      <c r="A597" s="158"/>
      <c r="B597" s="158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</row>
    <row r="598" spans="1:15" ht="15" x14ac:dyDescent="0.2">
      <c r="A598" s="158"/>
      <c r="B598" s="158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</row>
    <row r="599" spans="1:15" ht="15" x14ac:dyDescent="0.2">
      <c r="A599" s="158"/>
      <c r="B599" s="158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</row>
    <row r="600" spans="1:15" ht="15" x14ac:dyDescent="0.2">
      <c r="A600" s="158"/>
      <c r="B600" s="158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</row>
    <row r="601" spans="1:15" ht="15" x14ac:dyDescent="0.2">
      <c r="A601" s="158"/>
      <c r="B601" s="158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</row>
    <row r="602" spans="1:15" ht="15" x14ac:dyDescent="0.2">
      <c r="A602" s="158"/>
      <c r="B602" s="158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</row>
    <row r="603" spans="1:15" ht="15" x14ac:dyDescent="0.2">
      <c r="A603" s="158"/>
      <c r="B603" s="158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</row>
    <row r="604" spans="1:15" ht="15" x14ac:dyDescent="0.2">
      <c r="A604" s="158"/>
      <c r="B604" s="158"/>
      <c r="C604" s="158"/>
      <c r="D604" s="158"/>
      <c r="E604" s="158"/>
      <c r="F604" s="158"/>
      <c r="G604" s="158"/>
      <c r="H604" s="158"/>
      <c r="I604" s="158"/>
      <c r="J604" s="158"/>
      <c r="K604" s="158"/>
      <c r="L604" s="158"/>
      <c r="M604" s="158"/>
      <c r="N604" s="158"/>
      <c r="O604" s="158"/>
    </row>
    <row r="605" spans="1:15" ht="15" x14ac:dyDescent="0.2">
      <c r="A605" s="158"/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</row>
    <row r="606" spans="1:15" ht="15" x14ac:dyDescent="0.2">
      <c r="A606" s="158"/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</row>
    <row r="607" spans="1:15" ht="15" x14ac:dyDescent="0.2">
      <c r="A607" s="158"/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</row>
    <row r="608" spans="1:15" ht="15" x14ac:dyDescent="0.2">
      <c r="A608" s="158"/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</row>
    <row r="609" spans="1:15" ht="15" x14ac:dyDescent="0.2">
      <c r="A609" s="158"/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</row>
    <row r="610" spans="1:15" ht="15" x14ac:dyDescent="0.2">
      <c r="A610" s="158"/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</row>
    <row r="611" spans="1:15" ht="15" x14ac:dyDescent="0.2">
      <c r="A611" s="158"/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</row>
    <row r="612" spans="1:15" ht="15" x14ac:dyDescent="0.2">
      <c r="A612" s="158"/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</row>
    <row r="613" spans="1:15" ht="15" x14ac:dyDescent="0.2">
      <c r="A613" s="158"/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</row>
    <row r="614" spans="1:15" ht="15" x14ac:dyDescent="0.2">
      <c r="A614" s="158"/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</row>
    <row r="615" spans="1:15" ht="15" x14ac:dyDescent="0.2">
      <c r="A615" s="158"/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</row>
    <row r="616" spans="1:15" ht="15" x14ac:dyDescent="0.2">
      <c r="A616" s="158"/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</row>
    <row r="617" spans="1:15" ht="15" x14ac:dyDescent="0.2">
      <c r="A617" s="158"/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</row>
    <row r="618" spans="1:15" ht="15" x14ac:dyDescent="0.2">
      <c r="A618" s="158"/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</row>
    <row r="619" spans="1:15" ht="15" x14ac:dyDescent="0.2">
      <c r="A619" s="158"/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</row>
    <row r="620" spans="1:15" ht="15" x14ac:dyDescent="0.2">
      <c r="A620" s="158"/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</row>
    <row r="621" spans="1:15" ht="15" x14ac:dyDescent="0.2">
      <c r="A621" s="158"/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</row>
    <row r="622" spans="1:15" ht="15" x14ac:dyDescent="0.2">
      <c r="A622" s="158"/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</row>
    <row r="623" spans="1:15" ht="15" x14ac:dyDescent="0.2">
      <c r="A623" s="158"/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</row>
    <row r="624" spans="1:15" ht="15" x14ac:dyDescent="0.2">
      <c r="A624" s="158"/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</row>
    <row r="625" spans="1:15" ht="15" x14ac:dyDescent="0.2">
      <c r="A625" s="158"/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</row>
    <row r="626" spans="1:15" ht="15" x14ac:dyDescent="0.2">
      <c r="A626" s="158"/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</row>
    <row r="627" spans="1:15" ht="15" x14ac:dyDescent="0.2">
      <c r="A627" s="158"/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</row>
    <row r="628" spans="1:15" ht="15" x14ac:dyDescent="0.2">
      <c r="A628" s="158"/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</row>
    <row r="629" spans="1:15" ht="15" x14ac:dyDescent="0.2">
      <c r="A629" s="158"/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</row>
    <row r="630" spans="1:15" ht="15" x14ac:dyDescent="0.2">
      <c r="A630" s="158"/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</row>
    <row r="631" spans="1:15" ht="15" x14ac:dyDescent="0.2">
      <c r="A631" s="158"/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</row>
    <row r="632" spans="1:15" ht="15" x14ac:dyDescent="0.2">
      <c r="A632" s="158"/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</row>
    <row r="633" spans="1:15" ht="15" x14ac:dyDescent="0.2">
      <c r="A633" s="158"/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</row>
    <row r="634" spans="1:15" ht="15" x14ac:dyDescent="0.2">
      <c r="A634" s="158"/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</row>
    <row r="635" spans="1:15" ht="15" x14ac:dyDescent="0.2">
      <c r="A635" s="158"/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</row>
    <row r="636" spans="1:15" ht="15" x14ac:dyDescent="0.2">
      <c r="A636" s="158"/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</row>
    <row r="637" spans="1:15" ht="15" x14ac:dyDescent="0.2">
      <c r="A637" s="158"/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</row>
    <row r="638" spans="1:15" ht="15" x14ac:dyDescent="0.2">
      <c r="A638" s="158"/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</row>
    <row r="639" spans="1:15" ht="15" x14ac:dyDescent="0.2">
      <c r="A639" s="158"/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</row>
    <row r="640" spans="1:15" ht="15" x14ac:dyDescent="0.2">
      <c r="A640" s="158"/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</row>
    <row r="641" spans="1:15" ht="15" x14ac:dyDescent="0.2">
      <c r="A641" s="158"/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</row>
    <row r="642" spans="1:15" ht="15" x14ac:dyDescent="0.2">
      <c r="A642" s="158"/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</row>
    <row r="643" spans="1:15" ht="15" x14ac:dyDescent="0.2">
      <c r="A643" s="158"/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</row>
    <row r="644" spans="1:15" ht="15" x14ac:dyDescent="0.2">
      <c r="A644" s="158"/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</row>
    <row r="645" spans="1:15" ht="15" x14ac:dyDescent="0.2">
      <c r="A645" s="158"/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</row>
    <row r="646" spans="1:15" ht="15" x14ac:dyDescent="0.2">
      <c r="A646" s="158"/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</row>
    <row r="647" spans="1:15" ht="15" x14ac:dyDescent="0.2">
      <c r="A647" s="158"/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</row>
    <row r="648" spans="1:15" ht="15" x14ac:dyDescent="0.2">
      <c r="A648" s="158"/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</row>
    <row r="649" spans="1:15" ht="15" x14ac:dyDescent="0.2">
      <c r="A649" s="158"/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</row>
    <row r="650" spans="1:15" ht="15" x14ac:dyDescent="0.2">
      <c r="A650" s="158"/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</row>
    <row r="651" spans="1:15" ht="15" x14ac:dyDescent="0.2">
      <c r="A651" s="158"/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</row>
    <row r="652" spans="1:15" ht="15" x14ac:dyDescent="0.2">
      <c r="A652" s="158"/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</row>
    <row r="653" spans="1:15" ht="15" x14ac:dyDescent="0.2">
      <c r="A653" s="158"/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</row>
    <row r="654" spans="1:15" ht="15" x14ac:dyDescent="0.2">
      <c r="A654" s="158"/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</row>
    <row r="655" spans="1:15" ht="15" x14ac:dyDescent="0.2">
      <c r="A655" s="158"/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</row>
    <row r="656" spans="1:15" ht="15" x14ac:dyDescent="0.2">
      <c r="A656" s="158"/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</row>
    <row r="657" spans="1:15" ht="15" x14ac:dyDescent="0.2">
      <c r="A657" s="158"/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</row>
    <row r="658" spans="1:15" ht="15" x14ac:dyDescent="0.2">
      <c r="A658" s="158"/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</row>
    <row r="659" spans="1:15" ht="15" x14ac:dyDescent="0.2">
      <c r="A659" s="158"/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</row>
    <row r="660" spans="1:15" ht="15" x14ac:dyDescent="0.2">
      <c r="A660" s="158"/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</row>
    <row r="661" spans="1:15" ht="15" x14ac:dyDescent="0.2">
      <c r="A661" s="158"/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</row>
    <row r="662" spans="1:15" ht="15" x14ac:dyDescent="0.2">
      <c r="A662" s="158"/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</row>
    <row r="663" spans="1:15" ht="15" x14ac:dyDescent="0.2">
      <c r="A663" s="158"/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</row>
    <row r="664" spans="1:15" ht="15" x14ac:dyDescent="0.2">
      <c r="A664" s="158"/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</row>
    <row r="665" spans="1:15" ht="15" x14ac:dyDescent="0.2">
      <c r="A665" s="158"/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</row>
    <row r="666" spans="1:15" ht="15" x14ac:dyDescent="0.2">
      <c r="A666" s="158"/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</row>
    <row r="667" spans="1:15" ht="15" x14ac:dyDescent="0.2">
      <c r="A667" s="158"/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</row>
    <row r="668" spans="1:15" ht="15" x14ac:dyDescent="0.2">
      <c r="A668" s="158"/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</row>
    <row r="669" spans="1:15" ht="15" x14ac:dyDescent="0.2">
      <c r="A669" s="158"/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</row>
    <row r="670" spans="1:15" ht="15" x14ac:dyDescent="0.2">
      <c r="A670" s="158"/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</row>
    <row r="671" spans="1:15" ht="15" x14ac:dyDescent="0.2">
      <c r="A671" s="158"/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</row>
    <row r="672" spans="1:15" ht="15" x14ac:dyDescent="0.2">
      <c r="A672" s="158"/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</row>
    <row r="673" spans="1:15" ht="15" x14ac:dyDescent="0.2">
      <c r="A673" s="158"/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</row>
    <row r="674" spans="1:15" ht="15" x14ac:dyDescent="0.2">
      <c r="A674" s="158"/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</row>
    <row r="675" spans="1:15" ht="15" x14ac:dyDescent="0.2">
      <c r="A675" s="158"/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</row>
    <row r="676" spans="1:15" ht="15" x14ac:dyDescent="0.2">
      <c r="A676" s="158"/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</row>
    <row r="677" spans="1:15" ht="15" x14ac:dyDescent="0.2">
      <c r="A677" s="158"/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</row>
    <row r="678" spans="1:15" ht="15" x14ac:dyDescent="0.2">
      <c r="A678" s="158"/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</row>
    <row r="679" spans="1:15" ht="15" x14ac:dyDescent="0.2">
      <c r="A679" s="158"/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</row>
    <row r="680" spans="1:15" ht="15" x14ac:dyDescent="0.2">
      <c r="A680" s="158"/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</row>
    <row r="681" spans="1:15" ht="15" x14ac:dyDescent="0.2">
      <c r="A681" s="158"/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</row>
    <row r="682" spans="1:15" ht="15" x14ac:dyDescent="0.2">
      <c r="A682" s="158"/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</row>
    <row r="683" spans="1:15" ht="15" x14ac:dyDescent="0.2">
      <c r="A683" s="158"/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</row>
    <row r="684" spans="1:15" ht="15" x14ac:dyDescent="0.2">
      <c r="A684" s="158"/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</row>
    <row r="685" spans="1:15" ht="15" x14ac:dyDescent="0.2">
      <c r="A685" s="158"/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</row>
    <row r="686" spans="1:15" ht="15" x14ac:dyDescent="0.2">
      <c r="A686" s="158"/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</row>
    <row r="687" spans="1:15" ht="15" x14ac:dyDescent="0.2">
      <c r="A687" s="158"/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</row>
    <row r="688" spans="1:15" ht="15" x14ac:dyDescent="0.2">
      <c r="A688" s="158"/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</row>
    <row r="689" spans="1:15" ht="15" x14ac:dyDescent="0.2">
      <c r="A689" s="158"/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</row>
    <row r="690" spans="1:15" ht="15" x14ac:dyDescent="0.2">
      <c r="A690" s="158"/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</row>
    <row r="691" spans="1:15" ht="15" x14ac:dyDescent="0.2">
      <c r="A691" s="158"/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</row>
    <row r="692" spans="1:15" ht="15" x14ac:dyDescent="0.2">
      <c r="A692" s="158"/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</row>
    <row r="693" spans="1:15" ht="15" x14ac:dyDescent="0.2">
      <c r="A693" s="158"/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</row>
    <row r="694" spans="1:15" ht="15" x14ac:dyDescent="0.2">
      <c r="A694" s="158"/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</row>
    <row r="695" spans="1:15" ht="15" x14ac:dyDescent="0.2">
      <c r="A695" s="158"/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</row>
    <row r="696" spans="1:15" ht="15" x14ac:dyDescent="0.2">
      <c r="A696" s="158"/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</row>
    <row r="697" spans="1:15" ht="15" x14ac:dyDescent="0.2">
      <c r="A697" s="158"/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</row>
    <row r="698" spans="1:15" ht="15" x14ac:dyDescent="0.2">
      <c r="A698" s="158"/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</row>
    <row r="699" spans="1:15" ht="15" x14ac:dyDescent="0.2">
      <c r="A699" s="158"/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</row>
    <row r="700" spans="1:15" ht="15" x14ac:dyDescent="0.2">
      <c r="A700" s="158"/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</row>
    <row r="701" spans="1:15" ht="15" x14ac:dyDescent="0.2">
      <c r="A701" s="158"/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</row>
    <row r="702" spans="1:15" ht="15" x14ac:dyDescent="0.2">
      <c r="A702" s="158"/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</row>
    <row r="703" spans="1:15" ht="15" x14ac:dyDescent="0.2">
      <c r="A703" s="158"/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</row>
    <row r="704" spans="1:15" ht="15" x14ac:dyDescent="0.2">
      <c r="A704" s="158"/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</row>
    <row r="705" spans="1:15" ht="15" x14ac:dyDescent="0.2">
      <c r="A705" s="158"/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</row>
    <row r="706" spans="1:15" ht="15" x14ac:dyDescent="0.2">
      <c r="A706" s="158"/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</row>
    <row r="707" spans="1:15" ht="15" x14ac:dyDescent="0.2">
      <c r="A707" s="158"/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</row>
    <row r="708" spans="1:15" ht="15" x14ac:dyDescent="0.2">
      <c r="A708" s="158"/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</row>
    <row r="709" spans="1:15" ht="15" x14ac:dyDescent="0.2">
      <c r="A709" s="158"/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</row>
    <row r="710" spans="1:15" ht="15" x14ac:dyDescent="0.2">
      <c r="A710" s="158"/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</row>
    <row r="711" spans="1:15" ht="15" x14ac:dyDescent="0.2">
      <c r="A711" s="158"/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</row>
    <row r="712" spans="1:15" ht="15" x14ac:dyDescent="0.2">
      <c r="A712" s="158"/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</row>
    <row r="713" spans="1:15" ht="15" x14ac:dyDescent="0.2">
      <c r="A713" s="158"/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</row>
    <row r="714" spans="1:15" ht="15" x14ac:dyDescent="0.2">
      <c r="A714" s="158"/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</row>
    <row r="715" spans="1:15" ht="15" x14ac:dyDescent="0.2">
      <c r="A715" s="158"/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</row>
    <row r="716" spans="1:15" ht="15" x14ac:dyDescent="0.2">
      <c r="A716" s="158"/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</row>
    <row r="717" spans="1:15" ht="15" x14ac:dyDescent="0.2">
      <c r="A717" s="158"/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</row>
    <row r="718" spans="1:15" ht="15" x14ac:dyDescent="0.2">
      <c r="A718" s="158"/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</row>
    <row r="719" spans="1:15" ht="15" x14ac:dyDescent="0.2">
      <c r="A719" s="158"/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</row>
    <row r="720" spans="1:15" ht="15" x14ac:dyDescent="0.2">
      <c r="A720" s="158"/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</row>
    <row r="721" spans="1:15" ht="15" x14ac:dyDescent="0.2">
      <c r="A721" s="158"/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</row>
    <row r="722" spans="1:15" ht="15" x14ac:dyDescent="0.2">
      <c r="A722" s="158"/>
      <c r="B722" s="158"/>
      <c r="C722" s="158"/>
      <c r="D722" s="158"/>
      <c r="E722" s="158"/>
      <c r="F722" s="158"/>
      <c r="G722" s="158"/>
      <c r="H722" s="158"/>
      <c r="I722" s="158"/>
      <c r="J722" s="158"/>
      <c r="K722" s="158"/>
      <c r="L722" s="158"/>
      <c r="M722" s="158"/>
      <c r="N722" s="158"/>
      <c r="O722" s="158"/>
    </row>
    <row r="723" spans="1:15" ht="15" x14ac:dyDescent="0.2">
      <c r="A723" s="158"/>
      <c r="B723" s="158"/>
      <c r="C723" s="158"/>
      <c r="D723" s="158"/>
      <c r="E723" s="158"/>
      <c r="F723" s="158"/>
      <c r="G723" s="158"/>
      <c r="H723" s="158"/>
      <c r="I723" s="158"/>
      <c r="J723" s="158"/>
      <c r="K723" s="158"/>
      <c r="L723" s="158"/>
      <c r="M723" s="158"/>
      <c r="N723" s="158"/>
      <c r="O723" s="158"/>
    </row>
    <row r="724" spans="1:15" ht="15" x14ac:dyDescent="0.2">
      <c r="A724" s="158"/>
      <c r="B724" s="158"/>
      <c r="C724" s="158"/>
      <c r="D724" s="158"/>
      <c r="E724" s="158"/>
      <c r="F724" s="158"/>
      <c r="G724" s="158"/>
      <c r="H724" s="158"/>
      <c r="I724" s="158"/>
      <c r="J724" s="158"/>
      <c r="K724" s="158"/>
      <c r="L724" s="158"/>
      <c r="M724" s="158"/>
      <c r="N724" s="158"/>
      <c r="O724" s="158"/>
    </row>
    <row r="725" spans="1:15" ht="15" x14ac:dyDescent="0.2">
      <c r="A725" s="158"/>
      <c r="B725" s="158"/>
      <c r="C725" s="158"/>
      <c r="D725" s="158"/>
      <c r="E725" s="158"/>
      <c r="F725" s="158"/>
      <c r="G725" s="158"/>
      <c r="H725" s="158"/>
      <c r="I725" s="158"/>
      <c r="J725" s="158"/>
      <c r="K725" s="158"/>
      <c r="L725" s="158"/>
      <c r="M725" s="158"/>
      <c r="N725" s="158"/>
      <c r="O725" s="158"/>
    </row>
    <row r="726" spans="1:15" ht="15" x14ac:dyDescent="0.2">
      <c r="A726" s="158"/>
      <c r="B726" s="158"/>
      <c r="C726" s="158"/>
      <c r="D726" s="158"/>
      <c r="E726" s="158"/>
      <c r="F726" s="158"/>
      <c r="G726" s="158"/>
      <c r="H726" s="158"/>
      <c r="I726" s="158"/>
      <c r="J726" s="158"/>
      <c r="K726" s="158"/>
      <c r="L726" s="158"/>
      <c r="M726" s="158"/>
      <c r="N726" s="158"/>
      <c r="O726" s="158"/>
    </row>
    <row r="727" spans="1:15" ht="15" x14ac:dyDescent="0.2">
      <c r="A727" s="158"/>
      <c r="B727" s="158"/>
      <c r="C727" s="158"/>
      <c r="D727" s="158"/>
      <c r="E727" s="158"/>
      <c r="F727" s="158"/>
      <c r="G727" s="158"/>
      <c r="H727" s="158"/>
      <c r="I727" s="158"/>
      <c r="J727" s="158"/>
      <c r="K727" s="158"/>
      <c r="L727" s="158"/>
      <c r="M727" s="158"/>
      <c r="N727" s="158"/>
      <c r="O727" s="158"/>
    </row>
    <row r="728" spans="1:15" ht="15" x14ac:dyDescent="0.2">
      <c r="A728" s="158"/>
      <c r="B728" s="158"/>
      <c r="C728" s="158"/>
      <c r="D728" s="158"/>
      <c r="E728" s="158"/>
      <c r="F728" s="158"/>
      <c r="G728" s="158"/>
      <c r="H728" s="158"/>
      <c r="I728" s="158"/>
      <c r="J728" s="158"/>
      <c r="K728" s="158"/>
      <c r="L728" s="158"/>
      <c r="M728" s="158"/>
      <c r="N728" s="158"/>
      <c r="O728" s="158"/>
    </row>
    <row r="729" spans="1:15" ht="15" x14ac:dyDescent="0.2">
      <c r="A729" s="158"/>
      <c r="B729" s="158"/>
      <c r="C729" s="158"/>
      <c r="D729" s="158"/>
      <c r="E729" s="158"/>
      <c r="F729" s="158"/>
      <c r="G729" s="158"/>
      <c r="H729" s="158"/>
      <c r="I729" s="158"/>
      <c r="J729" s="158"/>
      <c r="K729" s="158"/>
      <c r="L729" s="158"/>
      <c r="M729" s="158"/>
      <c r="N729" s="158"/>
      <c r="O729" s="158"/>
    </row>
    <row r="730" spans="1:15" ht="15" x14ac:dyDescent="0.2">
      <c r="A730" s="158"/>
      <c r="B730" s="158"/>
      <c r="C730" s="158"/>
      <c r="D730" s="158"/>
      <c r="E730" s="158"/>
      <c r="F730" s="158"/>
      <c r="G730" s="158"/>
      <c r="H730" s="158"/>
      <c r="I730" s="158"/>
      <c r="J730" s="158"/>
      <c r="K730" s="158"/>
      <c r="L730" s="158"/>
      <c r="M730" s="158"/>
      <c r="N730" s="158"/>
      <c r="O730" s="158"/>
    </row>
    <row r="731" spans="1:15" ht="15" x14ac:dyDescent="0.2">
      <c r="A731" s="158"/>
      <c r="B731" s="158"/>
      <c r="C731" s="158"/>
      <c r="D731" s="158"/>
      <c r="E731" s="158"/>
      <c r="F731" s="158"/>
      <c r="G731" s="158"/>
      <c r="H731" s="158"/>
      <c r="I731" s="158"/>
      <c r="J731" s="158"/>
      <c r="K731" s="158"/>
      <c r="L731" s="158"/>
      <c r="M731" s="158"/>
      <c r="N731" s="158"/>
      <c r="O731" s="158"/>
    </row>
    <row r="732" spans="1:15" ht="15" x14ac:dyDescent="0.2">
      <c r="A732" s="158"/>
      <c r="B732" s="158"/>
      <c r="C732" s="158"/>
      <c r="D732" s="158"/>
      <c r="E732" s="158"/>
      <c r="F732" s="158"/>
      <c r="G732" s="158"/>
      <c r="H732" s="158"/>
      <c r="I732" s="158"/>
      <c r="J732" s="158"/>
      <c r="K732" s="158"/>
      <c r="L732" s="158"/>
      <c r="M732" s="158"/>
      <c r="N732" s="158"/>
      <c r="O732" s="158"/>
    </row>
    <row r="733" spans="1:15" ht="15" x14ac:dyDescent="0.2">
      <c r="A733" s="158"/>
      <c r="B733" s="158"/>
      <c r="C733" s="158"/>
      <c r="D733" s="158"/>
      <c r="E733" s="158"/>
      <c r="F733" s="158"/>
      <c r="G733" s="158"/>
      <c r="H733" s="158"/>
      <c r="I733" s="158"/>
      <c r="J733" s="158"/>
      <c r="K733" s="158"/>
      <c r="L733" s="158"/>
      <c r="M733" s="158"/>
      <c r="N733" s="158"/>
      <c r="O733" s="158"/>
    </row>
    <row r="734" spans="1:15" ht="15" x14ac:dyDescent="0.2">
      <c r="A734" s="158"/>
      <c r="B734" s="158"/>
      <c r="C734" s="158"/>
      <c r="D734" s="158"/>
      <c r="E734" s="158"/>
      <c r="F734" s="158"/>
      <c r="G734" s="158"/>
      <c r="H734" s="158"/>
      <c r="I734" s="158"/>
      <c r="J734" s="158"/>
      <c r="K734" s="158"/>
      <c r="L734" s="158"/>
      <c r="M734" s="158"/>
      <c r="N734" s="158"/>
      <c r="O734" s="158"/>
    </row>
    <row r="735" spans="1:15" ht="15" x14ac:dyDescent="0.2">
      <c r="A735" s="158"/>
      <c r="B735" s="158"/>
      <c r="C735" s="158"/>
      <c r="D735" s="158"/>
      <c r="E735" s="158"/>
      <c r="F735" s="158"/>
      <c r="G735" s="158"/>
      <c r="H735" s="158"/>
      <c r="I735" s="158"/>
      <c r="J735" s="158"/>
      <c r="K735" s="158"/>
      <c r="L735" s="158"/>
      <c r="M735" s="158"/>
      <c r="N735" s="158"/>
      <c r="O735" s="158"/>
    </row>
    <row r="736" spans="1:15" ht="15" x14ac:dyDescent="0.2">
      <c r="A736" s="158"/>
      <c r="B736" s="158"/>
      <c r="C736" s="158"/>
      <c r="D736" s="158"/>
      <c r="E736" s="158"/>
      <c r="F736" s="158"/>
      <c r="G736" s="158"/>
      <c r="H736" s="158"/>
      <c r="I736" s="158"/>
      <c r="J736" s="158"/>
      <c r="K736" s="158"/>
      <c r="L736" s="158"/>
      <c r="M736" s="158"/>
      <c r="N736" s="158"/>
      <c r="O736" s="158"/>
    </row>
    <row r="737" spans="1:15" ht="15" x14ac:dyDescent="0.2">
      <c r="A737" s="158"/>
      <c r="B737" s="158"/>
      <c r="C737" s="158"/>
      <c r="D737" s="158"/>
      <c r="E737" s="158"/>
      <c r="F737" s="158"/>
      <c r="G737" s="158"/>
      <c r="H737" s="158"/>
      <c r="I737" s="158"/>
      <c r="J737" s="158"/>
      <c r="K737" s="158"/>
      <c r="L737" s="158"/>
      <c r="M737" s="158"/>
      <c r="N737" s="158"/>
      <c r="O737" s="158"/>
    </row>
    <row r="738" spans="1:15" ht="15" x14ac:dyDescent="0.2">
      <c r="A738" s="158"/>
      <c r="B738" s="158"/>
      <c r="C738" s="158"/>
      <c r="D738" s="158"/>
      <c r="E738" s="158"/>
      <c r="F738" s="158"/>
      <c r="G738" s="158"/>
      <c r="H738" s="158"/>
      <c r="I738" s="158"/>
      <c r="J738" s="158"/>
      <c r="K738" s="158"/>
      <c r="L738" s="158"/>
      <c r="M738" s="158"/>
      <c r="N738" s="158"/>
      <c r="O738" s="158"/>
    </row>
    <row r="739" spans="1:15" ht="15" x14ac:dyDescent="0.2">
      <c r="A739" s="158"/>
      <c r="B739" s="158"/>
      <c r="C739" s="158"/>
      <c r="D739" s="158"/>
      <c r="E739" s="158"/>
      <c r="F739" s="158"/>
      <c r="G739" s="158"/>
      <c r="H739" s="158"/>
      <c r="I739" s="158"/>
      <c r="J739" s="158"/>
      <c r="K739" s="158"/>
      <c r="L739" s="158"/>
      <c r="M739" s="158"/>
      <c r="N739" s="158"/>
      <c r="O739" s="158"/>
    </row>
    <row r="740" spans="1:15" ht="15" x14ac:dyDescent="0.2">
      <c r="A740" s="158"/>
      <c r="B740" s="158"/>
      <c r="C740" s="158"/>
      <c r="D740" s="158"/>
      <c r="E740" s="158"/>
      <c r="F740" s="158"/>
      <c r="G740" s="158"/>
      <c r="H740" s="158"/>
      <c r="I740" s="158"/>
      <c r="J740" s="158"/>
      <c r="K740" s="158"/>
      <c r="L740" s="158"/>
      <c r="M740" s="158"/>
      <c r="N740" s="158"/>
      <c r="O740" s="158"/>
    </row>
    <row r="741" spans="1:15" ht="15" x14ac:dyDescent="0.2">
      <c r="A741" s="158"/>
      <c r="B741" s="158"/>
      <c r="C741" s="158"/>
      <c r="D741" s="158"/>
      <c r="E741" s="158"/>
      <c r="F741" s="158"/>
      <c r="G741" s="158"/>
      <c r="H741" s="158"/>
      <c r="I741" s="158"/>
      <c r="J741" s="158"/>
      <c r="K741" s="158"/>
      <c r="L741" s="158"/>
      <c r="M741" s="158"/>
      <c r="N741" s="158"/>
      <c r="O741" s="158"/>
    </row>
    <row r="742" spans="1:15" ht="15" x14ac:dyDescent="0.2">
      <c r="A742" s="158"/>
      <c r="B742" s="158"/>
      <c r="C742" s="158"/>
      <c r="D742" s="158"/>
      <c r="E742" s="158"/>
      <c r="F742" s="158"/>
      <c r="G742" s="158"/>
      <c r="H742" s="158"/>
      <c r="I742" s="158"/>
      <c r="J742" s="158"/>
      <c r="K742" s="158"/>
      <c r="L742" s="158"/>
      <c r="M742" s="158"/>
      <c r="N742" s="158"/>
      <c r="O742" s="158"/>
    </row>
    <row r="743" spans="1:15" ht="15" x14ac:dyDescent="0.2">
      <c r="A743" s="158"/>
      <c r="B743" s="158"/>
      <c r="C743" s="158"/>
      <c r="D743" s="158"/>
      <c r="E743" s="158"/>
      <c r="F743" s="158"/>
      <c r="G743" s="158"/>
      <c r="H743" s="158"/>
      <c r="I743" s="158"/>
      <c r="J743" s="158"/>
      <c r="K743" s="158"/>
      <c r="L743" s="158"/>
      <c r="M743" s="158"/>
      <c r="N743" s="158"/>
      <c r="O743" s="158"/>
    </row>
    <row r="744" spans="1:15" ht="15" x14ac:dyDescent="0.2">
      <c r="A744" s="158"/>
      <c r="B744" s="158"/>
      <c r="C744" s="158"/>
      <c r="D744" s="158"/>
      <c r="E744" s="158"/>
      <c r="F744" s="158"/>
      <c r="G744" s="158"/>
      <c r="H744" s="158"/>
      <c r="I744" s="158"/>
      <c r="J744" s="158"/>
      <c r="K744" s="158"/>
      <c r="L744" s="158"/>
      <c r="M744" s="158"/>
      <c r="N744" s="158"/>
      <c r="O744" s="158"/>
    </row>
    <row r="745" spans="1:15" ht="15" x14ac:dyDescent="0.2">
      <c r="A745" s="158"/>
      <c r="B745" s="158"/>
      <c r="C745" s="158"/>
      <c r="D745" s="158"/>
      <c r="E745" s="158"/>
      <c r="F745" s="158"/>
      <c r="G745" s="158"/>
      <c r="H745" s="158"/>
      <c r="I745" s="158"/>
      <c r="J745" s="158"/>
      <c r="K745" s="158"/>
      <c r="L745" s="158"/>
      <c r="M745" s="158"/>
      <c r="N745" s="158"/>
      <c r="O745" s="158"/>
    </row>
    <row r="746" spans="1:15" ht="15" x14ac:dyDescent="0.2">
      <c r="A746" s="158"/>
      <c r="B746" s="158"/>
      <c r="C746" s="158"/>
      <c r="D746" s="158"/>
      <c r="E746" s="158"/>
      <c r="F746" s="158"/>
      <c r="G746" s="158"/>
      <c r="H746" s="158"/>
      <c r="I746" s="158"/>
      <c r="J746" s="158"/>
      <c r="K746" s="158"/>
      <c r="L746" s="158"/>
      <c r="M746" s="158"/>
      <c r="N746" s="158"/>
      <c r="O746" s="158"/>
    </row>
    <row r="747" spans="1:15" ht="15" x14ac:dyDescent="0.2">
      <c r="A747" s="158"/>
      <c r="B747" s="158"/>
      <c r="C747" s="158"/>
      <c r="D747" s="158"/>
      <c r="E747" s="158"/>
      <c r="F747" s="158"/>
      <c r="G747" s="158"/>
      <c r="H747" s="158"/>
      <c r="I747" s="158"/>
      <c r="J747" s="158"/>
      <c r="K747" s="158"/>
      <c r="L747" s="158"/>
      <c r="M747" s="158"/>
      <c r="N747" s="158"/>
      <c r="O747" s="158"/>
    </row>
    <row r="748" spans="1:15" ht="15" x14ac:dyDescent="0.2">
      <c r="A748" s="158"/>
      <c r="B748" s="158"/>
      <c r="C748" s="158"/>
      <c r="D748" s="158"/>
      <c r="E748" s="158"/>
      <c r="F748" s="158"/>
      <c r="G748" s="158"/>
      <c r="H748" s="158"/>
      <c r="I748" s="158"/>
      <c r="J748" s="158"/>
      <c r="K748" s="158"/>
      <c r="L748" s="158"/>
      <c r="M748" s="158"/>
      <c r="N748" s="158"/>
      <c r="O748" s="158"/>
    </row>
    <row r="749" spans="1:15" ht="15" x14ac:dyDescent="0.2">
      <c r="A749" s="158"/>
      <c r="B749" s="158"/>
      <c r="C749" s="158"/>
      <c r="D749" s="158"/>
      <c r="E749" s="158"/>
      <c r="F749" s="158"/>
      <c r="G749" s="158"/>
      <c r="H749" s="158"/>
      <c r="I749" s="158"/>
      <c r="J749" s="158"/>
      <c r="K749" s="158"/>
      <c r="L749" s="158"/>
      <c r="M749" s="158"/>
      <c r="N749" s="158"/>
      <c r="O749" s="158"/>
    </row>
    <row r="750" spans="1:15" ht="15" x14ac:dyDescent="0.2">
      <c r="A750" s="158"/>
      <c r="B750" s="158"/>
      <c r="C750" s="158"/>
      <c r="D750" s="158"/>
      <c r="E750" s="158"/>
      <c r="F750" s="158"/>
      <c r="G750" s="158"/>
      <c r="H750" s="158"/>
      <c r="I750" s="158"/>
      <c r="J750" s="158"/>
      <c r="K750" s="158"/>
      <c r="L750" s="158"/>
      <c r="M750" s="158"/>
      <c r="N750" s="158"/>
      <c r="O750" s="158"/>
    </row>
    <row r="751" spans="1:15" ht="15" x14ac:dyDescent="0.2">
      <c r="A751" s="158"/>
      <c r="B751" s="158"/>
      <c r="C751" s="158"/>
      <c r="D751" s="158"/>
      <c r="E751" s="158"/>
      <c r="F751" s="158"/>
      <c r="G751" s="158"/>
      <c r="H751" s="158"/>
      <c r="I751" s="158"/>
      <c r="J751" s="158"/>
      <c r="K751" s="158"/>
      <c r="L751" s="158"/>
      <c r="M751" s="158"/>
      <c r="N751" s="158"/>
      <c r="O751" s="158"/>
    </row>
    <row r="752" spans="1:15" ht="15" x14ac:dyDescent="0.2">
      <c r="A752" s="158"/>
      <c r="B752" s="158"/>
      <c r="C752" s="158"/>
      <c r="D752" s="158"/>
      <c r="E752" s="158"/>
      <c r="F752" s="158"/>
      <c r="G752" s="158"/>
      <c r="H752" s="158"/>
      <c r="I752" s="158"/>
      <c r="J752" s="158"/>
      <c r="K752" s="158"/>
      <c r="L752" s="158"/>
      <c r="M752" s="158"/>
      <c r="N752" s="158"/>
      <c r="O752" s="158"/>
    </row>
    <row r="753" spans="1:15" ht="15" x14ac:dyDescent="0.2">
      <c r="A753" s="158"/>
      <c r="B753" s="158"/>
      <c r="C753" s="158"/>
      <c r="D753" s="158"/>
      <c r="E753" s="158"/>
      <c r="F753" s="158"/>
      <c r="G753" s="158"/>
      <c r="H753" s="158"/>
      <c r="I753" s="158"/>
      <c r="J753" s="158"/>
      <c r="K753" s="158"/>
      <c r="L753" s="158"/>
      <c r="M753" s="158"/>
      <c r="N753" s="158"/>
      <c r="O753" s="158"/>
    </row>
    <row r="754" spans="1:15" ht="15" x14ac:dyDescent="0.2">
      <c r="A754" s="158"/>
      <c r="B754" s="158"/>
      <c r="C754" s="158"/>
      <c r="D754" s="158"/>
      <c r="E754" s="158"/>
      <c r="F754" s="158"/>
      <c r="G754" s="158"/>
      <c r="H754" s="158"/>
      <c r="I754" s="158"/>
      <c r="J754" s="158"/>
      <c r="K754" s="158"/>
      <c r="L754" s="158"/>
      <c r="M754" s="158"/>
      <c r="N754" s="158"/>
      <c r="O754" s="158"/>
    </row>
    <row r="755" spans="1:15" ht="15" x14ac:dyDescent="0.2">
      <c r="A755" s="158"/>
      <c r="B755" s="158"/>
      <c r="C755" s="158"/>
      <c r="D755" s="158"/>
      <c r="E755" s="158"/>
      <c r="F755" s="158"/>
      <c r="G755" s="158"/>
      <c r="H755" s="158"/>
      <c r="I755" s="158"/>
      <c r="J755" s="158"/>
      <c r="K755" s="158"/>
      <c r="L755" s="158"/>
      <c r="M755" s="158"/>
      <c r="N755" s="158"/>
      <c r="O755" s="158"/>
    </row>
    <row r="756" spans="1:15" ht="15" x14ac:dyDescent="0.2">
      <c r="A756" s="158"/>
      <c r="B756" s="158"/>
      <c r="C756" s="158"/>
      <c r="D756" s="158"/>
      <c r="E756" s="158"/>
      <c r="F756" s="158"/>
      <c r="G756" s="158"/>
      <c r="H756" s="158"/>
      <c r="I756" s="158"/>
      <c r="J756" s="158"/>
      <c r="K756" s="158"/>
      <c r="L756" s="158"/>
      <c r="M756" s="158"/>
      <c r="N756" s="158"/>
      <c r="O756" s="158"/>
    </row>
    <row r="757" spans="1:15" ht="15" x14ac:dyDescent="0.2">
      <c r="A757" s="158"/>
      <c r="B757" s="158"/>
      <c r="C757" s="158"/>
      <c r="D757" s="158"/>
      <c r="E757" s="158"/>
      <c r="F757" s="158"/>
      <c r="G757" s="158"/>
      <c r="H757" s="158"/>
      <c r="I757" s="158"/>
      <c r="J757" s="158"/>
      <c r="K757" s="158"/>
      <c r="L757" s="158"/>
      <c r="M757" s="158"/>
      <c r="N757" s="158"/>
      <c r="O757" s="158"/>
    </row>
    <row r="758" spans="1:15" ht="15" x14ac:dyDescent="0.2">
      <c r="A758" s="158"/>
      <c r="B758" s="158"/>
      <c r="C758" s="158"/>
      <c r="D758" s="158"/>
      <c r="E758" s="158"/>
      <c r="F758" s="158"/>
      <c r="G758" s="158"/>
      <c r="H758" s="158"/>
      <c r="I758" s="158"/>
      <c r="J758" s="158"/>
      <c r="K758" s="158"/>
      <c r="L758" s="158"/>
      <c r="M758" s="158"/>
      <c r="N758" s="158"/>
      <c r="O758" s="158"/>
    </row>
    <row r="759" spans="1:15" ht="15" x14ac:dyDescent="0.2">
      <c r="A759" s="158"/>
      <c r="B759" s="158"/>
      <c r="C759" s="158"/>
      <c r="D759" s="158"/>
      <c r="E759" s="158"/>
      <c r="F759" s="158"/>
      <c r="G759" s="158"/>
      <c r="H759" s="158"/>
      <c r="I759" s="158"/>
      <c r="J759" s="158"/>
      <c r="K759" s="158"/>
      <c r="L759" s="158"/>
      <c r="M759" s="158"/>
      <c r="N759" s="158"/>
      <c r="O759" s="158"/>
    </row>
    <row r="760" spans="1:15" ht="15" x14ac:dyDescent="0.2">
      <c r="A760" s="158"/>
      <c r="B760" s="158"/>
      <c r="C760" s="158"/>
      <c r="D760" s="158"/>
      <c r="E760" s="158"/>
      <c r="F760" s="158"/>
      <c r="G760" s="158"/>
      <c r="H760" s="158"/>
      <c r="I760" s="158"/>
      <c r="J760" s="158"/>
      <c r="K760" s="158"/>
      <c r="L760" s="158"/>
      <c r="M760" s="158"/>
      <c r="N760" s="158"/>
      <c r="O760" s="158"/>
    </row>
    <row r="761" spans="1:15" ht="15" x14ac:dyDescent="0.2">
      <c r="A761" s="158"/>
      <c r="B761" s="158"/>
      <c r="C761" s="158"/>
      <c r="D761" s="158"/>
      <c r="E761" s="158"/>
      <c r="F761" s="158"/>
      <c r="G761" s="158"/>
      <c r="H761" s="158"/>
      <c r="I761" s="158"/>
      <c r="J761" s="158"/>
      <c r="K761" s="158"/>
      <c r="L761" s="158"/>
      <c r="M761" s="158"/>
      <c r="N761" s="158"/>
      <c r="O761" s="158"/>
    </row>
    <row r="762" spans="1:15" ht="15" x14ac:dyDescent="0.2">
      <c r="A762" s="158"/>
      <c r="B762" s="158"/>
      <c r="C762" s="158"/>
      <c r="D762" s="158"/>
      <c r="E762" s="158"/>
      <c r="F762" s="158"/>
      <c r="G762" s="158"/>
      <c r="H762" s="158"/>
      <c r="I762" s="158"/>
      <c r="J762" s="158"/>
      <c r="K762" s="158"/>
      <c r="L762" s="158"/>
      <c r="M762" s="158"/>
      <c r="N762" s="158"/>
      <c r="O762" s="158"/>
    </row>
    <row r="763" spans="1:15" ht="15" x14ac:dyDescent="0.2">
      <c r="A763" s="158"/>
      <c r="B763" s="158"/>
      <c r="C763" s="158"/>
      <c r="D763" s="158"/>
      <c r="E763" s="158"/>
      <c r="F763" s="158"/>
      <c r="G763" s="158"/>
      <c r="H763" s="158"/>
      <c r="I763" s="158"/>
      <c r="J763" s="158"/>
      <c r="K763" s="158"/>
      <c r="L763" s="158"/>
      <c r="M763" s="158"/>
      <c r="N763" s="158"/>
      <c r="O763" s="158"/>
    </row>
    <row r="764" spans="1:15" ht="15" x14ac:dyDescent="0.2">
      <c r="A764" s="158"/>
      <c r="B764" s="158"/>
      <c r="C764" s="158"/>
      <c r="D764" s="158"/>
      <c r="E764" s="158"/>
      <c r="F764" s="158"/>
      <c r="G764" s="158"/>
      <c r="H764" s="158"/>
      <c r="I764" s="158"/>
      <c r="J764" s="158"/>
      <c r="K764" s="158"/>
      <c r="L764" s="158"/>
      <c r="M764" s="158"/>
      <c r="N764" s="158"/>
      <c r="O764" s="158"/>
    </row>
    <row r="765" spans="1:15" ht="15" x14ac:dyDescent="0.2">
      <c r="A765" s="158"/>
      <c r="B765" s="158"/>
      <c r="C765" s="158"/>
      <c r="D765" s="158"/>
      <c r="E765" s="158"/>
      <c r="F765" s="158"/>
      <c r="G765" s="158"/>
      <c r="H765" s="158"/>
      <c r="I765" s="158"/>
      <c r="J765" s="158"/>
      <c r="K765" s="158"/>
      <c r="L765" s="158"/>
      <c r="M765" s="158"/>
      <c r="N765" s="158"/>
      <c r="O765" s="158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117"/>
  <dimension ref="B1:G29"/>
  <sheetViews>
    <sheetView zoomScaleNormal="100" workbookViewId="0">
      <selection activeCell="C2" sqref="C2"/>
    </sheetView>
  </sheetViews>
  <sheetFormatPr defaultRowHeight="12.75" x14ac:dyDescent="0.2"/>
  <cols>
    <col min="2" max="2" width="3.140625" customWidth="1"/>
    <col min="3" max="3" width="20" customWidth="1"/>
    <col min="4" max="4" width="15.85546875" customWidth="1"/>
    <col min="5" max="6" width="14.28515625" customWidth="1"/>
    <col min="7" max="7" width="3.140625" customWidth="1"/>
  </cols>
  <sheetData>
    <row r="1" spans="2:7" ht="18" x14ac:dyDescent="0.25">
      <c r="C1" s="1" t="s">
        <v>159</v>
      </c>
      <c r="D1" s="1"/>
    </row>
    <row r="2" spans="2:7" ht="15" x14ac:dyDescent="0.2">
      <c r="C2" s="2" t="s">
        <v>88</v>
      </c>
      <c r="D2" s="2"/>
    </row>
    <row r="4" spans="2:7" ht="15" x14ac:dyDescent="0.2">
      <c r="C4" s="3" t="s">
        <v>1</v>
      </c>
      <c r="D4" s="3"/>
      <c r="E4" s="2"/>
      <c r="F4" s="2"/>
    </row>
    <row r="5" spans="2:7" ht="15.75" thickBot="1" x14ac:dyDescent="0.25">
      <c r="C5" s="25"/>
      <c r="D5" s="25"/>
      <c r="E5" s="26"/>
      <c r="F5" s="2"/>
    </row>
    <row r="6" spans="2:7" ht="15" x14ac:dyDescent="0.2">
      <c r="B6" s="4"/>
      <c r="C6" s="27"/>
      <c r="D6" s="27"/>
      <c r="E6" s="28"/>
      <c r="F6" s="28"/>
      <c r="G6" s="179"/>
    </row>
    <row r="7" spans="2:7" ht="15" x14ac:dyDescent="0.2">
      <c r="B7" s="7"/>
      <c r="C7" s="103" t="s">
        <v>53</v>
      </c>
      <c r="D7" s="103" t="s">
        <v>128</v>
      </c>
      <c r="E7" s="104" t="s">
        <v>129</v>
      </c>
      <c r="F7" s="103"/>
      <c r="G7" s="34"/>
    </row>
    <row r="8" spans="2:7" ht="15" x14ac:dyDescent="0.2">
      <c r="B8" s="7"/>
      <c r="C8" s="5">
        <v>1</v>
      </c>
      <c r="D8" s="119">
        <v>73.180000000000007</v>
      </c>
      <c r="E8" s="119">
        <v>0</v>
      </c>
      <c r="F8" s="100"/>
      <c r="G8" s="34"/>
    </row>
    <row r="9" spans="2:7" ht="15" x14ac:dyDescent="0.2">
      <c r="B9" s="7"/>
      <c r="C9" s="5">
        <v>2</v>
      </c>
      <c r="D9" s="96">
        <v>77.98</v>
      </c>
      <c r="E9" s="96">
        <v>1.1499999999999999</v>
      </c>
      <c r="F9" s="100"/>
      <c r="G9" s="34"/>
    </row>
    <row r="10" spans="2:7" ht="15" x14ac:dyDescent="0.2">
      <c r="B10" s="7"/>
      <c r="C10" s="5">
        <v>3</v>
      </c>
      <c r="D10" s="96">
        <v>69.13</v>
      </c>
      <c r="E10" s="96">
        <v>1.25</v>
      </c>
      <c r="F10" s="100"/>
      <c r="G10" s="34"/>
    </row>
    <row r="11" spans="2:7" ht="15" x14ac:dyDescent="0.2">
      <c r="B11" s="7"/>
      <c r="C11" s="5">
        <v>4</v>
      </c>
      <c r="D11" s="96">
        <v>84.65</v>
      </c>
      <c r="E11" s="96">
        <v>1.36</v>
      </c>
      <c r="F11" s="100"/>
      <c r="G11" s="34"/>
    </row>
    <row r="12" spans="2:7" ht="15" x14ac:dyDescent="0.2">
      <c r="B12" s="7"/>
      <c r="C12" s="5">
        <v>5</v>
      </c>
      <c r="D12" s="96">
        <v>91.37</v>
      </c>
      <c r="E12" s="96">
        <v>1.47</v>
      </c>
      <c r="F12" s="100"/>
      <c r="G12" s="34"/>
    </row>
    <row r="13" spans="2:7" ht="15" x14ac:dyDescent="0.2">
      <c r="B13" s="7"/>
      <c r="C13" s="5">
        <v>6</v>
      </c>
      <c r="D13" s="96">
        <v>103.664</v>
      </c>
      <c r="E13" s="96">
        <v>1.6</v>
      </c>
      <c r="F13" s="100"/>
      <c r="G13" s="34"/>
    </row>
    <row r="14" spans="2:7" ht="15.75" thickBot="1" x14ac:dyDescent="0.25">
      <c r="B14" s="9"/>
      <c r="C14" s="10"/>
      <c r="D14" s="10"/>
      <c r="E14" s="10"/>
      <c r="F14" s="10"/>
      <c r="G14" s="180"/>
    </row>
    <row r="15" spans="2:7" ht="15" x14ac:dyDescent="0.2">
      <c r="C15" s="2"/>
      <c r="D15" s="2"/>
      <c r="E15" s="2"/>
      <c r="F15" s="2"/>
    </row>
    <row r="16" spans="2:7" ht="15" x14ac:dyDescent="0.2">
      <c r="C16" s="3" t="s">
        <v>2</v>
      </c>
      <c r="D16" s="3"/>
      <c r="E16" s="2"/>
      <c r="F16" s="2"/>
    </row>
    <row r="17" spans="2:7" ht="15.75" thickBot="1" x14ac:dyDescent="0.25">
      <c r="C17" s="25"/>
      <c r="D17" s="25"/>
      <c r="E17" s="2"/>
      <c r="F17" s="2"/>
    </row>
    <row r="18" spans="2:7" ht="15" x14ac:dyDescent="0.2">
      <c r="B18" s="12"/>
      <c r="C18" s="14"/>
      <c r="D18" s="14"/>
      <c r="E18" s="35"/>
      <c r="F18" s="35"/>
      <c r="G18" s="30"/>
    </row>
    <row r="19" spans="2:7" ht="30" x14ac:dyDescent="0.2">
      <c r="B19" s="15"/>
      <c r="C19" s="105" t="s">
        <v>53</v>
      </c>
      <c r="D19" s="106" t="s">
        <v>135</v>
      </c>
      <c r="E19" s="48" t="s">
        <v>136</v>
      </c>
      <c r="F19" s="48" t="s">
        <v>137</v>
      </c>
      <c r="G19" s="31"/>
    </row>
    <row r="20" spans="2:7" ht="15" x14ac:dyDescent="0.2">
      <c r="B20" s="15"/>
      <c r="C20" s="181" t="s">
        <v>130</v>
      </c>
      <c r="D20" s="155">
        <f>(D9-D8)/D8</f>
        <v>6.559169171904887E-2</v>
      </c>
      <c r="E20" s="155">
        <f>E9/D8</f>
        <v>1.5714676141022135E-2</v>
      </c>
      <c r="F20" s="155">
        <f>D20+E20</f>
        <v>8.1306367860071005E-2</v>
      </c>
      <c r="G20" s="31"/>
    </row>
    <row r="21" spans="2:7" ht="15" x14ac:dyDescent="0.2">
      <c r="B21" s="15"/>
      <c r="C21" s="181" t="s">
        <v>131</v>
      </c>
      <c r="D21" s="155">
        <f>(D10-D9)/D9</f>
        <v>-0.11349063862528865</v>
      </c>
      <c r="E21" s="155">
        <f>E10/D9</f>
        <v>1.6029751218261092E-2</v>
      </c>
      <c r="F21" s="155">
        <f>D21+E21</f>
        <v>-9.7460887407027547E-2</v>
      </c>
      <c r="G21" s="31"/>
    </row>
    <row r="22" spans="2:7" ht="15" x14ac:dyDescent="0.2">
      <c r="B22" s="15"/>
      <c r="C22" s="181" t="s">
        <v>132</v>
      </c>
      <c r="D22" s="155">
        <f>(D11-D10)/D10</f>
        <v>0.22450455663243182</v>
      </c>
      <c r="E22" s="155">
        <f>E11/D10</f>
        <v>1.9673079704903809E-2</v>
      </c>
      <c r="F22" s="155">
        <f>D22+E22</f>
        <v>0.24417763633733564</v>
      </c>
      <c r="G22" s="31"/>
    </row>
    <row r="23" spans="2:7" ht="15" x14ac:dyDescent="0.2">
      <c r="B23" s="15"/>
      <c r="C23" s="20" t="s">
        <v>133</v>
      </c>
      <c r="D23" s="155">
        <f>(D12-D11)/D11</f>
        <v>7.9385705847607776E-2</v>
      </c>
      <c r="E23" s="155">
        <f>E12/D11</f>
        <v>1.7365623154164202E-2</v>
      </c>
      <c r="F23" s="155">
        <f>D23+E23</f>
        <v>9.6751329001771982E-2</v>
      </c>
      <c r="G23" s="31"/>
    </row>
    <row r="24" spans="2:7" ht="15" x14ac:dyDescent="0.2">
      <c r="B24" s="15"/>
      <c r="C24" s="20" t="s">
        <v>134</v>
      </c>
      <c r="D24" s="155">
        <f>(D13-D12)/D12</f>
        <v>0.13455182226113599</v>
      </c>
      <c r="E24" s="155">
        <f>E13/D12</f>
        <v>1.7511218124110758E-2</v>
      </c>
      <c r="F24" s="155">
        <f>D24+E24</f>
        <v>0.15206304038524676</v>
      </c>
      <c r="G24" s="31"/>
    </row>
    <row r="25" spans="2:7" ht="15" x14ac:dyDescent="0.2">
      <c r="B25" s="15"/>
      <c r="C25" s="20"/>
      <c r="D25" s="68"/>
      <c r="E25" s="68"/>
      <c r="F25" s="68"/>
      <c r="G25" s="31"/>
    </row>
    <row r="26" spans="2:7" ht="15.75" x14ac:dyDescent="0.25">
      <c r="B26" s="15"/>
      <c r="C26" s="19" t="s">
        <v>126</v>
      </c>
      <c r="D26" s="174">
        <f>AVERAGE(F20:F24)</f>
        <v>9.5367497235479576E-2</v>
      </c>
      <c r="E26" s="68"/>
      <c r="F26" s="68"/>
      <c r="G26" s="31"/>
    </row>
    <row r="27" spans="2:7" ht="15" x14ac:dyDescent="0.2">
      <c r="B27" s="15"/>
      <c r="C27" s="19"/>
      <c r="D27" s="13"/>
      <c r="E27" s="36"/>
      <c r="F27" s="36"/>
      <c r="G27" s="31"/>
    </row>
    <row r="28" spans="2:7" ht="15.75" x14ac:dyDescent="0.25">
      <c r="B28" s="15"/>
      <c r="C28" s="19" t="s">
        <v>127</v>
      </c>
      <c r="D28" s="174">
        <f>(((1+F20)*(1+F21)*(1+F22)*(1+F23)*(1+F24))^(1/5))-1</f>
        <v>8.9372278020152462E-2</v>
      </c>
      <c r="E28" s="36"/>
      <c r="F28" s="36"/>
      <c r="G28" s="31"/>
    </row>
    <row r="29" spans="2:7" ht="15.75" thickBot="1" x14ac:dyDescent="0.25">
      <c r="B29" s="21"/>
      <c r="C29" s="42"/>
      <c r="D29" s="42"/>
      <c r="E29" s="52"/>
      <c r="F29" s="53"/>
      <c r="G29" s="23"/>
    </row>
  </sheetData>
  <phoneticPr fontId="0" type="noConversion"/>
  <pageMargins left="0.75" right="0.75" top="1" bottom="1" header="0.5" footer="0.5"/>
  <pageSetup orientation="portrait" horizont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120"/>
  <dimension ref="B1:H78"/>
  <sheetViews>
    <sheetView zoomScaleNormal="100" workbookViewId="0">
      <selection activeCell="C2" sqref="C2"/>
    </sheetView>
  </sheetViews>
  <sheetFormatPr defaultRowHeight="12.75" x14ac:dyDescent="0.2"/>
  <cols>
    <col min="2" max="2" width="3.140625" customWidth="1"/>
    <col min="3" max="3" width="22.5703125" customWidth="1"/>
    <col min="4" max="7" width="14.28515625" customWidth="1"/>
    <col min="8" max="8" width="3.140625" customWidth="1"/>
  </cols>
  <sheetData>
    <row r="1" spans="2:7" ht="18" x14ac:dyDescent="0.25">
      <c r="C1" s="1" t="s">
        <v>159</v>
      </c>
      <c r="D1" s="1"/>
    </row>
    <row r="2" spans="2:7" ht="15" x14ac:dyDescent="0.2">
      <c r="C2" s="2" t="s">
        <v>21</v>
      </c>
      <c r="D2" s="2"/>
    </row>
    <row r="4" spans="2:7" ht="15" x14ac:dyDescent="0.2">
      <c r="C4" s="3" t="s">
        <v>1</v>
      </c>
      <c r="D4" s="3"/>
      <c r="E4" s="2"/>
      <c r="F4" s="2"/>
      <c r="G4" s="2"/>
    </row>
    <row r="5" spans="2:7" ht="15.75" thickBot="1" x14ac:dyDescent="0.25">
      <c r="C5" s="25"/>
      <c r="D5" s="25"/>
      <c r="E5" s="26"/>
      <c r="F5" s="2"/>
      <c r="G5" s="2"/>
    </row>
    <row r="6" spans="2:7" ht="15" x14ac:dyDescent="0.2">
      <c r="B6" s="4"/>
      <c r="C6" s="27"/>
      <c r="D6" s="27"/>
      <c r="E6" s="28"/>
      <c r="F6" s="60"/>
    </row>
    <row r="7" spans="2:7" ht="15" x14ac:dyDescent="0.2">
      <c r="B7" s="7"/>
      <c r="C7" s="103" t="s">
        <v>53</v>
      </c>
      <c r="D7" s="144" t="s">
        <v>82</v>
      </c>
      <c r="E7" s="103" t="s">
        <v>83</v>
      </c>
      <c r="F7" s="61"/>
    </row>
    <row r="8" spans="2:7" ht="15" x14ac:dyDescent="0.2">
      <c r="B8" s="7"/>
      <c r="C8" s="5">
        <v>1973</v>
      </c>
      <c r="D8" s="102">
        <v>7.2900000000000006E-2</v>
      </c>
      <c r="E8" s="102">
        <v>8.7099999999999997E-2</v>
      </c>
      <c r="F8" s="61"/>
    </row>
    <row r="9" spans="2:7" ht="15" x14ac:dyDescent="0.2">
      <c r="B9" s="7"/>
      <c r="C9" s="5">
        <v>1974</v>
      </c>
      <c r="D9" s="102">
        <v>7.9899999999999999E-2</v>
      </c>
      <c r="E9" s="102">
        <v>0.1234</v>
      </c>
      <c r="F9" s="61"/>
    </row>
    <row r="10" spans="2:7" ht="15" x14ac:dyDescent="0.2">
      <c r="B10" s="7"/>
      <c r="C10" s="5">
        <v>1975</v>
      </c>
      <c r="D10" s="102">
        <v>5.8700000000000002E-2</v>
      </c>
      <c r="E10" s="102">
        <v>6.9400000000000003E-2</v>
      </c>
      <c r="F10" s="61"/>
    </row>
    <row r="11" spans="2:7" ht="15" x14ac:dyDescent="0.2">
      <c r="B11" s="7"/>
      <c r="C11" s="5">
        <v>1976</v>
      </c>
      <c r="D11" s="102">
        <v>5.0700000000000002E-2</v>
      </c>
      <c r="E11" s="102">
        <v>4.8599999999999997E-2</v>
      </c>
      <c r="F11" s="61"/>
    </row>
    <row r="12" spans="2:7" ht="15" x14ac:dyDescent="0.2">
      <c r="B12" s="7"/>
      <c r="C12" s="5">
        <v>1977</v>
      </c>
      <c r="D12" s="102">
        <v>5.45E-2</v>
      </c>
      <c r="E12" s="102">
        <v>6.7000000000000004E-2</v>
      </c>
      <c r="F12" s="61"/>
    </row>
    <row r="13" spans="2:7" ht="15" x14ac:dyDescent="0.2">
      <c r="B13" s="7"/>
      <c r="C13" s="5">
        <v>1978</v>
      </c>
      <c r="D13" s="102">
        <v>7.6399999999999996E-2</v>
      </c>
      <c r="E13" s="102">
        <v>9.0200000000000002E-2</v>
      </c>
      <c r="F13" s="61"/>
    </row>
    <row r="14" spans="2:7" ht="15" x14ac:dyDescent="0.2">
      <c r="B14" s="7"/>
      <c r="C14" s="5">
        <v>1979</v>
      </c>
      <c r="D14" s="102">
        <v>0.1056</v>
      </c>
      <c r="E14" s="102">
        <v>0.13289999999999999</v>
      </c>
      <c r="F14" s="61"/>
    </row>
    <row r="15" spans="2:7" ht="15" x14ac:dyDescent="0.2">
      <c r="B15" s="7"/>
      <c r="C15" s="5">
        <v>1980</v>
      </c>
      <c r="D15" s="102">
        <v>0.121</v>
      </c>
      <c r="E15" s="102">
        <v>0.12520000000000001</v>
      </c>
      <c r="F15" s="61"/>
    </row>
    <row r="16" spans="2:7" ht="15.75" thickBot="1" x14ac:dyDescent="0.25">
      <c r="B16" s="9"/>
      <c r="C16" s="10"/>
      <c r="D16" s="10"/>
      <c r="E16" s="10"/>
      <c r="F16" s="122"/>
    </row>
    <row r="17" spans="2:8" ht="15" x14ac:dyDescent="0.2">
      <c r="C17" s="2"/>
      <c r="D17" s="2"/>
      <c r="E17" s="2"/>
      <c r="F17" s="2"/>
      <c r="G17" s="2"/>
    </row>
    <row r="18" spans="2:8" ht="15" x14ac:dyDescent="0.2">
      <c r="C18" s="3" t="s">
        <v>2</v>
      </c>
      <c r="D18" s="3"/>
      <c r="E18" s="2"/>
      <c r="F18" s="2"/>
      <c r="G18" s="2"/>
    </row>
    <row r="19" spans="2:8" ht="15.75" thickBot="1" x14ac:dyDescent="0.25">
      <c r="C19" s="25"/>
      <c r="D19" s="25"/>
      <c r="E19" s="2"/>
      <c r="F19" s="2"/>
      <c r="G19" s="2"/>
    </row>
    <row r="20" spans="2:8" ht="15" x14ac:dyDescent="0.2">
      <c r="B20" s="12"/>
      <c r="C20" s="14"/>
      <c r="D20" s="14"/>
      <c r="E20" s="35"/>
      <c r="F20" s="35"/>
      <c r="G20" s="51"/>
      <c r="H20" s="30"/>
    </row>
    <row r="21" spans="2:8" ht="15" x14ac:dyDescent="0.2">
      <c r="B21" s="15"/>
      <c r="C21" s="135" t="s">
        <v>82</v>
      </c>
      <c r="D21" s="106"/>
      <c r="E21" s="123"/>
      <c r="F21" s="48"/>
      <c r="G21" s="18"/>
      <c r="H21" s="31"/>
    </row>
    <row r="22" spans="2:8" ht="30" x14ac:dyDescent="0.2">
      <c r="B22" s="15"/>
      <c r="C22" s="126" t="s">
        <v>53</v>
      </c>
      <c r="D22" s="106" t="s">
        <v>56</v>
      </c>
      <c r="E22" s="48" t="s">
        <v>57</v>
      </c>
      <c r="F22" s="107" t="s">
        <v>58</v>
      </c>
      <c r="G22" s="47" t="s">
        <v>59</v>
      </c>
      <c r="H22" s="31"/>
    </row>
    <row r="23" spans="2:8" ht="15" x14ac:dyDescent="0.2">
      <c r="B23" s="15"/>
      <c r="C23" s="13">
        <v>1990</v>
      </c>
      <c r="D23" s="199">
        <f t="shared" ref="D23:D30" si="0">D8</f>
        <v>7.2900000000000006E-2</v>
      </c>
      <c r="E23" s="110">
        <f t="shared" ref="E23:E30" si="1">$D$32</f>
        <v>7.7462500000000004E-2</v>
      </c>
      <c r="F23" s="110">
        <f t="shared" ref="F23:F30" si="2">D23-E23</f>
        <v>-4.5624999999999971E-3</v>
      </c>
      <c r="G23" s="108">
        <f t="shared" ref="G23:G30" si="3">F23*F23</f>
        <v>2.0816406249999974E-5</v>
      </c>
      <c r="H23" s="31"/>
    </row>
    <row r="24" spans="2:8" ht="15" x14ac:dyDescent="0.2">
      <c r="B24" s="15"/>
      <c r="C24" s="13">
        <v>1991</v>
      </c>
      <c r="D24" s="199">
        <f t="shared" si="0"/>
        <v>7.9899999999999999E-2</v>
      </c>
      <c r="E24" s="110">
        <f t="shared" si="1"/>
        <v>7.7462500000000004E-2</v>
      </c>
      <c r="F24" s="110">
        <f t="shared" si="2"/>
        <v>2.4374999999999952E-3</v>
      </c>
      <c r="G24" s="108">
        <f t="shared" si="3"/>
        <v>5.9414062499999771E-6</v>
      </c>
      <c r="H24" s="31"/>
    </row>
    <row r="25" spans="2:8" ht="15" x14ac:dyDescent="0.2">
      <c r="B25" s="15"/>
      <c r="C25" s="13">
        <v>1992</v>
      </c>
      <c r="D25" s="199">
        <f t="shared" si="0"/>
        <v>5.8700000000000002E-2</v>
      </c>
      <c r="E25" s="110">
        <f t="shared" si="1"/>
        <v>7.7462500000000004E-2</v>
      </c>
      <c r="F25" s="110">
        <f t="shared" si="2"/>
        <v>-1.8762500000000001E-2</v>
      </c>
      <c r="G25" s="108">
        <f t="shared" si="3"/>
        <v>3.5203140625000005E-4</v>
      </c>
      <c r="H25" s="31"/>
    </row>
    <row r="26" spans="2:8" ht="15" x14ac:dyDescent="0.2">
      <c r="B26" s="15"/>
      <c r="C26" s="13">
        <v>1993</v>
      </c>
      <c r="D26" s="199">
        <f t="shared" si="0"/>
        <v>5.0700000000000002E-2</v>
      </c>
      <c r="E26" s="110">
        <f t="shared" si="1"/>
        <v>7.7462500000000004E-2</v>
      </c>
      <c r="F26" s="110">
        <f t="shared" si="2"/>
        <v>-2.6762500000000002E-2</v>
      </c>
      <c r="G26" s="108">
        <f t="shared" si="3"/>
        <v>7.1623140625000012E-4</v>
      </c>
      <c r="H26" s="31"/>
    </row>
    <row r="27" spans="2:8" ht="15" x14ac:dyDescent="0.2">
      <c r="B27" s="15"/>
      <c r="C27" s="13">
        <v>1994</v>
      </c>
      <c r="D27" s="199">
        <f t="shared" si="0"/>
        <v>5.45E-2</v>
      </c>
      <c r="E27" s="110">
        <f t="shared" si="1"/>
        <v>7.7462500000000004E-2</v>
      </c>
      <c r="F27" s="110">
        <f t="shared" si="2"/>
        <v>-2.2962500000000004E-2</v>
      </c>
      <c r="G27" s="108">
        <f t="shared" si="3"/>
        <v>5.2727640625000014E-4</v>
      </c>
      <c r="H27" s="31"/>
    </row>
    <row r="28" spans="2:8" ht="15" x14ac:dyDescent="0.2">
      <c r="B28" s="15"/>
      <c r="C28" s="13">
        <v>1995</v>
      </c>
      <c r="D28" s="199">
        <f t="shared" si="0"/>
        <v>7.6399999999999996E-2</v>
      </c>
      <c r="E28" s="110">
        <f t="shared" si="1"/>
        <v>7.7462500000000004E-2</v>
      </c>
      <c r="F28" s="110">
        <f t="shared" si="2"/>
        <v>-1.0625000000000079E-3</v>
      </c>
      <c r="G28" s="108">
        <f t="shared" si="3"/>
        <v>1.1289062500000169E-6</v>
      </c>
      <c r="H28" s="31"/>
    </row>
    <row r="29" spans="2:8" ht="15" x14ac:dyDescent="0.2">
      <c r="B29" s="15"/>
      <c r="C29" s="13">
        <v>1996</v>
      </c>
      <c r="D29" s="199">
        <f t="shared" si="0"/>
        <v>0.1056</v>
      </c>
      <c r="E29" s="110">
        <f t="shared" si="1"/>
        <v>7.7462500000000004E-2</v>
      </c>
      <c r="F29" s="110">
        <f t="shared" si="2"/>
        <v>2.8137499999999996E-2</v>
      </c>
      <c r="G29" s="108">
        <f t="shared" si="3"/>
        <v>7.9171890624999981E-4</v>
      </c>
      <c r="H29" s="31"/>
    </row>
    <row r="30" spans="2:8" ht="15" x14ac:dyDescent="0.2">
      <c r="B30" s="15"/>
      <c r="C30" s="13">
        <v>1997</v>
      </c>
      <c r="D30" s="200">
        <f t="shared" si="0"/>
        <v>0.121</v>
      </c>
      <c r="E30" s="110">
        <f t="shared" si="1"/>
        <v>7.7462500000000004E-2</v>
      </c>
      <c r="F30" s="110">
        <f t="shared" si="2"/>
        <v>4.3537499999999993E-2</v>
      </c>
      <c r="G30" s="109">
        <f t="shared" si="3"/>
        <v>1.8955139062499995E-3</v>
      </c>
      <c r="H30" s="31"/>
    </row>
    <row r="31" spans="2:8" ht="15" x14ac:dyDescent="0.2">
      <c r="B31" s="15"/>
      <c r="C31" s="20" t="s">
        <v>15</v>
      </c>
      <c r="D31" s="110">
        <f>SUM(D23:D30)</f>
        <v>0.61970000000000003</v>
      </c>
      <c r="E31" s="68"/>
      <c r="F31" s="68"/>
      <c r="G31" s="108">
        <f>SUM(G23:G30)</f>
        <v>4.3106587499999989E-3</v>
      </c>
      <c r="H31" s="31"/>
    </row>
    <row r="32" spans="2:8" ht="15.75" x14ac:dyDescent="0.25">
      <c r="B32" s="15"/>
      <c r="C32" s="20" t="s">
        <v>60</v>
      </c>
      <c r="D32" s="111">
        <f>D31/8</f>
        <v>7.7462500000000004E-2</v>
      </c>
      <c r="E32" s="68"/>
      <c r="F32" s="68"/>
      <c r="G32" s="108"/>
      <c r="H32" s="31"/>
    </row>
    <row r="33" spans="2:8" ht="15" x14ac:dyDescent="0.2">
      <c r="B33" s="15"/>
      <c r="C33" s="13"/>
      <c r="D33" s="13"/>
      <c r="E33" s="36"/>
      <c r="F33" s="36"/>
      <c r="G33" s="41"/>
      <c r="H33" s="31"/>
    </row>
    <row r="34" spans="2:8" ht="15" x14ac:dyDescent="0.2">
      <c r="B34" s="15"/>
      <c r="C34" s="20" t="s">
        <v>155</v>
      </c>
      <c r="D34" s="120">
        <f>G31/7</f>
        <v>6.1580839285714267E-4</v>
      </c>
      <c r="E34" s="36"/>
      <c r="F34" s="36"/>
      <c r="G34" s="41"/>
      <c r="H34" s="31"/>
    </row>
    <row r="35" spans="2:8" ht="15" x14ac:dyDescent="0.2">
      <c r="B35" s="15"/>
      <c r="C35" s="20"/>
      <c r="D35" s="13"/>
      <c r="E35" s="36"/>
      <c r="F35" s="36"/>
      <c r="G35" s="41"/>
      <c r="H35" s="31"/>
    </row>
    <row r="36" spans="2:8" ht="15.75" x14ac:dyDescent="0.25">
      <c r="B36" s="15"/>
      <c r="C36" s="20" t="s">
        <v>158</v>
      </c>
      <c r="D36" s="87">
        <f>SQRT(D34)</f>
        <v>2.4815486955873798E-2</v>
      </c>
      <c r="E36" s="36"/>
      <c r="F36" s="36"/>
      <c r="G36" s="41"/>
      <c r="H36" s="31"/>
    </row>
    <row r="37" spans="2:8" ht="15" x14ac:dyDescent="0.2">
      <c r="B37" s="15"/>
      <c r="C37" s="20"/>
      <c r="D37" s="13"/>
      <c r="E37" s="36"/>
      <c r="F37" s="36"/>
      <c r="G37" s="41"/>
      <c r="H37" s="31"/>
    </row>
    <row r="38" spans="2:8" ht="15" x14ac:dyDescent="0.2">
      <c r="B38" s="15"/>
      <c r="C38" s="135" t="s">
        <v>83</v>
      </c>
      <c r="D38" s="106"/>
      <c r="E38" s="123"/>
      <c r="F38" s="48"/>
      <c r="G38" s="18"/>
      <c r="H38" s="31"/>
    </row>
    <row r="39" spans="2:8" ht="30" x14ac:dyDescent="0.2">
      <c r="B39" s="15"/>
      <c r="C39" s="126" t="s">
        <v>53</v>
      </c>
      <c r="D39" s="106" t="s">
        <v>56</v>
      </c>
      <c r="E39" s="48" t="s">
        <v>57</v>
      </c>
      <c r="F39" s="107" t="s">
        <v>58</v>
      </c>
      <c r="G39" s="47" t="s">
        <v>59</v>
      </c>
      <c r="H39" s="31"/>
    </row>
    <row r="40" spans="2:8" ht="15" x14ac:dyDescent="0.2">
      <c r="B40" s="15"/>
      <c r="C40" s="13">
        <v>1990</v>
      </c>
      <c r="D40" s="199">
        <f t="shared" ref="D40:D47" si="4">E8</f>
        <v>8.7099999999999997E-2</v>
      </c>
      <c r="E40" s="110">
        <f t="shared" ref="E40:E47" si="5">$D$49</f>
        <v>9.2974999999999988E-2</v>
      </c>
      <c r="F40" s="110">
        <f t="shared" ref="F40:F47" si="6">D40-E40</f>
        <v>-5.8749999999999913E-3</v>
      </c>
      <c r="G40" s="108">
        <f t="shared" ref="G40:G47" si="7">F40*F40</f>
        <v>3.4515624999999899E-5</v>
      </c>
      <c r="H40" s="31"/>
    </row>
    <row r="41" spans="2:8" ht="15" x14ac:dyDescent="0.2">
      <c r="B41" s="15"/>
      <c r="C41" s="13">
        <v>1991</v>
      </c>
      <c r="D41" s="199">
        <f t="shared" si="4"/>
        <v>0.1234</v>
      </c>
      <c r="E41" s="110">
        <f t="shared" si="5"/>
        <v>9.2974999999999988E-2</v>
      </c>
      <c r="F41" s="110">
        <f t="shared" si="6"/>
        <v>3.0425000000000008E-2</v>
      </c>
      <c r="G41" s="108">
        <f t="shared" si="7"/>
        <v>9.2568062500000044E-4</v>
      </c>
      <c r="H41" s="31"/>
    </row>
    <row r="42" spans="2:8" ht="15" x14ac:dyDescent="0.2">
      <c r="B42" s="15"/>
      <c r="C42" s="13">
        <v>1992</v>
      </c>
      <c r="D42" s="199">
        <f t="shared" si="4"/>
        <v>6.9400000000000003E-2</v>
      </c>
      <c r="E42" s="110">
        <f t="shared" si="5"/>
        <v>9.2974999999999988E-2</v>
      </c>
      <c r="F42" s="110">
        <f t="shared" si="6"/>
        <v>-2.3574999999999985E-2</v>
      </c>
      <c r="G42" s="108">
        <f t="shared" si="7"/>
        <v>5.5578062499999931E-4</v>
      </c>
      <c r="H42" s="31"/>
    </row>
    <row r="43" spans="2:8" ht="15" x14ac:dyDescent="0.2">
      <c r="B43" s="15"/>
      <c r="C43" s="13">
        <v>1993</v>
      </c>
      <c r="D43" s="199">
        <f t="shared" si="4"/>
        <v>4.8599999999999997E-2</v>
      </c>
      <c r="E43" s="110">
        <f t="shared" si="5"/>
        <v>9.2974999999999988E-2</v>
      </c>
      <c r="F43" s="110">
        <f t="shared" si="6"/>
        <v>-4.4374999999999991E-2</v>
      </c>
      <c r="G43" s="108">
        <f t="shared" si="7"/>
        <v>1.9691406249999991E-3</v>
      </c>
      <c r="H43" s="31"/>
    </row>
    <row r="44" spans="2:8" ht="15" x14ac:dyDescent="0.2">
      <c r="B44" s="15"/>
      <c r="C44" s="13">
        <v>1994</v>
      </c>
      <c r="D44" s="199">
        <f t="shared" si="4"/>
        <v>6.7000000000000004E-2</v>
      </c>
      <c r="E44" s="110">
        <f t="shared" si="5"/>
        <v>9.2974999999999988E-2</v>
      </c>
      <c r="F44" s="110">
        <f t="shared" si="6"/>
        <v>-2.5974999999999984E-2</v>
      </c>
      <c r="G44" s="108">
        <f t="shared" si="7"/>
        <v>6.7470062499999921E-4</v>
      </c>
      <c r="H44" s="31"/>
    </row>
    <row r="45" spans="2:8" ht="15" x14ac:dyDescent="0.2">
      <c r="B45" s="15"/>
      <c r="C45" s="13">
        <v>1995</v>
      </c>
      <c r="D45" s="199">
        <f t="shared" si="4"/>
        <v>9.0200000000000002E-2</v>
      </c>
      <c r="E45" s="110">
        <f t="shared" si="5"/>
        <v>9.2974999999999988E-2</v>
      </c>
      <c r="F45" s="110">
        <f t="shared" si="6"/>
        <v>-2.7749999999999858E-3</v>
      </c>
      <c r="G45" s="108">
        <f t="shared" si="7"/>
        <v>7.7006249999999209E-6</v>
      </c>
      <c r="H45" s="31"/>
    </row>
    <row r="46" spans="2:8" ht="15" x14ac:dyDescent="0.2">
      <c r="B46" s="15"/>
      <c r="C46" s="13">
        <v>1996</v>
      </c>
      <c r="D46" s="199">
        <f t="shared" si="4"/>
        <v>0.13289999999999999</v>
      </c>
      <c r="E46" s="110">
        <f t="shared" si="5"/>
        <v>9.2974999999999988E-2</v>
      </c>
      <c r="F46" s="110">
        <f t="shared" si="6"/>
        <v>3.9925000000000002E-2</v>
      </c>
      <c r="G46" s="108">
        <f t="shared" si="7"/>
        <v>1.5940056250000002E-3</v>
      </c>
      <c r="H46" s="31"/>
    </row>
    <row r="47" spans="2:8" ht="15" x14ac:dyDescent="0.2">
      <c r="B47" s="15"/>
      <c r="C47" s="13">
        <v>1997</v>
      </c>
      <c r="D47" s="200">
        <f t="shared" si="4"/>
        <v>0.12520000000000001</v>
      </c>
      <c r="E47" s="110">
        <f t="shared" si="5"/>
        <v>9.2974999999999988E-2</v>
      </c>
      <c r="F47" s="110">
        <f t="shared" si="6"/>
        <v>3.2225000000000018E-2</v>
      </c>
      <c r="G47" s="109">
        <f t="shared" si="7"/>
        <v>1.0384506250000012E-3</v>
      </c>
      <c r="H47" s="31"/>
    </row>
    <row r="48" spans="2:8" ht="15" x14ac:dyDescent="0.2">
      <c r="B48" s="15"/>
      <c r="C48" s="20" t="s">
        <v>15</v>
      </c>
      <c r="D48" s="110">
        <f>SUM(D40:D47)</f>
        <v>0.74379999999999991</v>
      </c>
      <c r="E48" s="68"/>
      <c r="F48" s="68"/>
      <c r="G48" s="108">
        <f>SUM(G40:G47)</f>
        <v>6.7999749999999998E-3</v>
      </c>
      <c r="H48" s="31"/>
    </row>
    <row r="49" spans="2:8" ht="15.75" x14ac:dyDescent="0.25">
      <c r="B49" s="15"/>
      <c r="C49" s="20" t="s">
        <v>60</v>
      </c>
      <c r="D49" s="111">
        <f>D48/8</f>
        <v>9.2974999999999988E-2</v>
      </c>
      <c r="E49" s="68"/>
      <c r="F49" s="68"/>
      <c r="G49" s="108"/>
      <c r="H49" s="31"/>
    </row>
    <row r="50" spans="2:8" ht="15" x14ac:dyDescent="0.2">
      <c r="B50" s="15"/>
      <c r="C50" s="13"/>
      <c r="D50" s="13"/>
      <c r="E50" s="36"/>
      <c r="F50" s="36"/>
      <c r="G50" s="41"/>
      <c r="H50" s="31"/>
    </row>
    <row r="51" spans="2:8" ht="15" x14ac:dyDescent="0.2">
      <c r="B51" s="15"/>
      <c r="C51" s="20" t="s">
        <v>155</v>
      </c>
      <c r="D51" s="120">
        <f>G48/7</f>
        <v>9.7142499999999994E-4</v>
      </c>
      <c r="E51" s="36"/>
      <c r="F51" s="36"/>
      <c r="G51" s="41"/>
      <c r="H51" s="31"/>
    </row>
    <row r="52" spans="2:8" ht="15" x14ac:dyDescent="0.2">
      <c r="B52" s="15"/>
      <c r="C52" s="20"/>
      <c r="D52" s="13"/>
      <c r="E52" s="36"/>
      <c r="F52" s="36"/>
      <c r="G52" s="41"/>
      <c r="H52" s="31"/>
    </row>
    <row r="53" spans="2:8" ht="15.75" x14ac:dyDescent="0.25">
      <c r="B53" s="15"/>
      <c r="C53" s="20" t="s">
        <v>158</v>
      </c>
      <c r="D53" s="87">
        <f>SQRT(D51)</f>
        <v>3.1167691605250458E-2</v>
      </c>
      <c r="E53" s="36"/>
      <c r="F53" s="36"/>
      <c r="G53" s="41"/>
      <c r="H53" s="31"/>
    </row>
    <row r="54" spans="2:8" ht="15" x14ac:dyDescent="0.2">
      <c r="B54" s="15"/>
      <c r="C54" s="20"/>
      <c r="D54" s="13"/>
      <c r="E54" s="36"/>
      <c r="F54" s="36"/>
      <c r="G54" s="41"/>
      <c r="H54" s="31"/>
    </row>
    <row r="55" spans="2:8" ht="15" x14ac:dyDescent="0.2">
      <c r="B55" s="15"/>
      <c r="C55" s="135" t="s">
        <v>101</v>
      </c>
      <c r="D55" s="106"/>
      <c r="E55" s="123"/>
      <c r="F55" s="48"/>
      <c r="G55" s="18"/>
      <c r="H55" s="31"/>
    </row>
    <row r="56" spans="2:8" ht="30" x14ac:dyDescent="0.2">
      <c r="B56" s="15"/>
      <c r="C56" s="126" t="s">
        <v>53</v>
      </c>
      <c r="D56" s="106" t="s">
        <v>56</v>
      </c>
      <c r="E56" s="48" t="s">
        <v>57</v>
      </c>
      <c r="F56" s="107" t="s">
        <v>58</v>
      </c>
      <c r="G56" s="47" t="s">
        <v>59</v>
      </c>
      <c r="H56" s="31"/>
    </row>
    <row r="57" spans="2:8" ht="15" x14ac:dyDescent="0.2">
      <c r="B57" s="15"/>
      <c r="C57" s="13">
        <v>1990</v>
      </c>
      <c r="D57" s="110">
        <f>((1+D8)/(1+E8))-1</f>
        <v>-1.3062275779597066E-2</v>
      </c>
      <c r="E57" s="110">
        <f t="shared" ref="E57:E64" si="8">$D$66</f>
        <v>-1.3998798676593954E-2</v>
      </c>
      <c r="F57" s="110">
        <f t="shared" ref="F57:F64" si="9">D57-E57</f>
        <v>9.3652289699688862E-4</v>
      </c>
      <c r="G57" s="108">
        <f t="shared" ref="G57:G64" si="10">F57*F57</f>
        <v>8.7707513659944485E-7</v>
      </c>
      <c r="H57" s="31"/>
    </row>
    <row r="58" spans="2:8" ht="15" x14ac:dyDescent="0.2">
      <c r="B58" s="15"/>
      <c r="C58" s="13">
        <v>1991</v>
      </c>
      <c r="D58" s="110">
        <f t="shared" ref="D58:D64" si="11">((1+D9)/(1+E9))-1</f>
        <v>-3.8721737582339211E-2</v>
      </c>
      <c r="E58" s="110">
        <f t="shared" si="8"/>
        <v>-1.3998798676593954E-2</v>
      </c>
      <c r="F58" s="110">
        <f t="shared" si="9"/>
        <v>-2.4722938905745256E-2</v>
      </c>
      <c r="G58" s="108">
        <f t="shared" si="10"/>
        <v>6.1122370813721243E-4</v>
      </c>
      <c r="H58" s="31"/>
    </row>
    <row r="59" spans="2:8" ht="15" x14ac:dyDescent="0.2">
      <c r="B59" s="15"/>
      <c r="C59" s="13">
        <v>1992</v>
      </c>
      <c r="D59" s="110">
        <f t="shared" si="11"/>
        <v>-1.0005610622779049E-2</v>
      </c>
      <c r="E59" s="110">
        <f t="shared" si="8"/>
        <v>-1.3998798676593954E-2</v>
      </c>
      <c r="F59" s="110">
        <f t="shared" si="9"/>
        <v>3.9931880538149056E-3</v>
      </c>
      <c r="G59" s="108">
        <f t="shared" si="10"/>
        <v>1.5945550833130072E-5</v>
      </c>
      <c r="H59" s="31"/>
    </row>
    <row r="60" spans="2:8" ht="15" x14ac:dyDescent="0.2">
      <c r="B60" s="15"/>
      <c r="C60" s="13">
        <v>1993</v>
      </c>
      <c r="D60" s="110">
        <f t="shared" si="11"/>
        <v>2.0026702269693164E-3</v>
      </c>
      <c r="E60" s="110">
        <f t="shared" si="8"/>
        <v>-1.3998798676593954E-2</v>
      </c>
      <c r="F60" s="110">
        <f t="shared" si="9"/>
        <v>1.6001468903563271E-2</v>
      </c>
      <c r="G60" s="108">
        <f t="shared" si="10"/>
        <v>2.5604700707170235E-4</v>
      </c>
      <c r="H60" s="31"/>
    </row>
    <row r="61" spans="2:8" ht="15" x14ac:dyDescent="0.2">
      <c r="B61" s="15"/>
      <c r="C61" s="13">
        <v>1994</v>
      </c>
      <c r="D61" s="110">
        <f t="shared" si="11"/>
        <v>-1.1715089034676662E-2</v>
      </c>
      <c r="E61" s="110">
        <f t="shared" si="8"/>
        <v>-1.3998798676593954E-2</v>
      </c>
      <c r="F61" s="110">
        <f t="shared" si="9"/>
        <v>2.283709641917292E-3</v>
      </c>
      <c r="G61" s="108">
        <f t="shared" si="10"/>
        <v>5.2153297285860063E-6</v>
      </c>
      <c r="H61" s="31"/>
    </row>
    <row r="62" spans="2:8" ht="15" x14ac:dyDescent="0.2">
      <c r="B62" s="15"/>
      <c r="C62" s="13">
        <v>1995</v>
      </c>
      <c r="D62" s="110">
        <f t="shared" si="11"/>
        <v>-1.2658227848101333E-2</v>
      </c>
      <c r="E62" s="110">
        <f t="shared" si="8"/>
        <v>-1.3998798676593954E-2</v>
      </c>
      <c r="F62" s="110">
        <f t="shared" si="9"/>
        <v>1.340570828492621E-3</v>
      </c>
      <c r="G62" s="108">
        <f t="shared" si="10"/>
        <v>1.7971301462053921E-6</v>
      </c>
      <c r="H62" s="31"/>
    </row>
    <row r="63" spans="2:8" ht="15" x14ac:dyDescent="0.2">
      <c r="B63" s="15"/>
      <c r="C63" s="13">
        <v>1996</v>
      </c>
      <c r="D63" s="110">
        <f t="shared" si="11"/>
        <v>-2.4097449024627182E-2</v>
      </c>
      <c r="E63" s="110">
        <f t="shared" si="8"/>
        <v>-1.3998798676593954E-2</v>
      </c>
      <c r="F63" s="110">
        <f t="shared" si="9"/>
        <v>-1.0098650348033228E-2</v>
      </c>
      <c r="G63" s="108">
        <f t="shared" si="10"/>
        <v>1.0198273885183163E-4</v>
      </c>
      <c r="H63" s="31"/>
    </row>
    <row r="64" spans="2:8" ht="15" x14ac:dyDescent="0.2">
      <c r="B64" s="15"/>
      <c r="C64" s="13">
        <v>1997</v>
      </c>
      <c r="D64" s="124">
        <f t="shared" si="11"/>
        <v>-3.7326697476004478E-3</v>
      </c>
      <c r="E64" s="110">
        <f t="shared" si="8"/>
        <v>-1.3998798676593954E-2</v>
      </c>
      <c r="F64" s="110">
        <f t="shared" si="9"/>
        <v>1.0266128928993506E-2</v>
      </c>
      <c r="G64" s="109">
        <f t="shared" si="10"/>
        <v>1.0539340318671736E-4</v>
      </c>
      <c r="H64" s="31"/>
    </row>
    <row r="65" spans="2:8" ht="15" x14ac:dyDescent="0.2">
      <c r="B65" s="15"/>
      <c r="C65" s="20" t="s">
        <v>15</v>
      </c>
      <c r="D65" s="110">
        <f>SUM(D57:D64)</f>
        <v>-0.11199038941275163</v>
      </c>
      <c r="E65" s="68"/>
      <c r="F65" s="68"/>
      <c r="G65" s="108">
        <f>SUM(G57:G64)</f>
        <v>1.0984819430919846E-3</v>
      </c>
      <c r="H65" s="31"/>
    </row>
    <row r="66" spans="2:8" ht="15.75" x14ac:dyDescent="0.25">
      <c r="B66" s="15"/>
      <c r="C66" s="20" t="s">
        <v>60</v>
      </c>
      <c r="D66" s="111">
        <f>D65/8</f>
        <v>-1.3998798676593954E-2</v>
      </c>
      <c r="E66" s="68"/>
      <c r="F66" s="68"/>
      <c r="G66" s="108"/>
      <c r="H66" s="31"/>
    </row>
    <row r="67" spans="2:8" ht="15" x14ac:dyDescent="0.2">
      <c r="B67" s="15"/>
      <c r="C67" s="13"/>
      <c r="D67" s="13"/>
      <c r="E67" s="36"/>
      <c r="F67" s="36"/>
      <c r="G67" s="41"/>
      <c r="H67" s="31"/>
    </row>
    <row r="68" spans="2:8" ht="15" x14ac:dyDescent="0.2">
      <c r="B68" s="15"/>
      <c r="C68" s="20" t="s">
        <v>155</v>
      </c>
      <c r="D68" s="120">
        <f>G65/7</f>
        <v>1.569259918702835E-4</v>
      </c>
      <c r="E68" s="36"/>
      <c r="F68" s="36"/>
      <c r="G68" s="41"/>
      <c r="H68" s="31"/>
    </row>
    <row r="69" spans="2:8" ht="15" x14ac:dyDescent="0.2">
      <c r="B69" s="15"/>
      <c r="C69" s="20"/>
      <c r="D69" s="13"/>
      <c r="E69" s="36"/>
      <c r="F69" s="36"/>
      <c r="G69" s="41"/>
      <c r="H69" s="31"/>
    </row>
    <row r="70" spans="2:8" ht="15.75" x14ac:dyDescent="0.25">
      <c r="B70" s="15"/>
      <c r="C70" s="20" t="s">
        <v>158</v>
      </c>
      <c r="D70" s="87">
        <f>SQRT(D68)</f>
        <v>1.2527010492143905E-2</v>
      </c>
      <c r="E70" s="36"/>
      <c r="F70" s="36"/>
      <c r="G70" s="41"/>
      <c r="H70" s="31"/>
    </row>
    <row r="71" spans="2:8" ht="15" x14ac:dyDescent="0.2">
      <c r="B71" s="15"/>
      <c r="C71" s="20"/>
      <c r="D71" s="13"/>
      <c r="E71" s="36"/>
      <c r="F71" s="36"/>
      <c r="G71" s="41"/>
      <c r="H71" s="31"/>
    </row>
    <row r="72" spans="2:8" ht="15" x14ac:dyDescent="0.2">
      <c r="B72" s="101" t="s">
        <v>19</v>
      </c>
      <c r="C72" s="19" t="s">
        <v>102</v>
      </c>
      <c r="D72" s="13"/>
      <c r="E72" s="36"/>
      <c r="F72" s="36"/>
      <c r="G72" s="41"/>
      <c r="H72" s="31"/>
    </row>
    <row r="73" spans="2:8" ht="15" x14ac:dyDescent="0.2">
      <c r="B73" s="15"/>
      <c r="C73" s="19" t="s">
        <v>103</v>
      </c>
      <c r="D73" s="13"/>
      <c r="E73" s="36"/>
      <c r="F73" s="36"/>
      <c r="G73" s="41"/>
      <c r="H73" s="31"/>
    </row>
    <row r="74" spans="2:8" ht="15" x14ac:dyDescent="0.2">
      <c r="B74" s="15"/>
      <c r="C74" s="19" t="s">
        <v>104</v>
      </c>
      <c r="D74" s="13"/>
      <c r="E74" s="36"/>
      <c r="F74" s="36"/>
      <c r="G74" s="41"/>
      <c r="H74" s="31"/>
    </row>
    <row r="75" spans="2:8" ht="15" x14ac:dyDescent="0.2">
      <c r="B75" s="15"/>
      <c r="C75" s="19" t="s">
        <v>105</v>
      </c>
      <c r="D75" s="13"/>
      <c r="E75" s="36"/>
      <c r="F75" s="36"/>
      <c r="G75" s="41"/>
      <c r="H75" s="31"/>
    </row>
    <row r="76" spans="2:8" ht="15" x14ac:dyDescent="0.2">
      <c r="B76" s="15"/>
      <c r="C76" s="19" t="s">
        <v>106</v>
      </c>
      <c r="D76" s="13"/>
      <c r="E76" s="36"/>
      <c r="F76" s="36"/>
      <c r="G76" s="41"/>
      <c r="H76" s="31"/>
    </row>
    <row r="77" spans="2:8" ht="15" x14ac:dyDescent="0.2">
      <c r="B77" s="15"/>
      <c r="C77" s="19" t="s">
        <v>107</v>
      </c>
      <c r="D77" s="13"/>
      <c r="E77" s="36"/>
      <c r="F77" s="36"/>
      <c r="G77" s="41"/>
      <c r="H77" s="31"/>
    </row>
    <row r="78" spans="2:8" ht="16.5" thickBot="1" x14ac:dyDescent="0.3">
      <c r="B78" s="21"/>
      <c r="C78" s="136"/>
      <c r="D78" s="137"/>
      <c r="E78" s="138"/>
      <c r="F78" s="138"/>
      <c r="G78" s="55"/>
      <c r="H78" s="23"/>
    </row>
  </sheetData>
  <phoneticPr fontId="0" type="noConversion"/>
  <pageMargins left="0.75" right="0.75" top="1" bottom="1" header="0.5" footer="0.5"/>
  <pageSetup scale="83" orientation="portrait" horizontalDpi="300" r:id="rId1"/>
  <headerFooter alignWithMargins="0"/>
  <rowBreaks count="2" manualBreakCount="2">
    <brk id="20" max="16383" man="1"/>
    <brk id="70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11111111111"/>
  <dimension ref="B1:E24"/>
  <sheetViews>
    <sheetView workbookViewId="0">
      <selection activeCell="C2" sqref="C2"/>
    </sheetView>
  </sheetViews>
  <sheetFormatPr defaultRowHeight="15" x14ac:dyDescent="0.2"/>
  <cols>
    <col min="2" max="2" width="3.140625" customWidth="1"/>
    <col min="3" max="3" width="22.5703125" customWidth="1"/>
    <col min="4" max="4" width="14.140625" style="2" bestFit="1" customWidth="1"/>
    <col min="5" max="5" width="3.140625" style="82" customWidth="1"/>
    <col min="6" max="6" width="3.140625" customWidth="1"/>
  </cols>
  <sheetData>
    <row r="1" spans="2:5" ht="18" x14ac:dyDescent="0.25">
      <c r="C1" s="1" t="s">
        <v>159</v>
      </c>
    </row>
    <row r="2" spans="2:5" x14ac:dyDescent="0.2">
      <c r="C2" s="2" t="s">
        <v>22</v>
      </c>
    </row>
    <row r="4" spans="2:5" x14ac:dyDescent="0.2">
      <c r="C4" s="3" t="s">
        <v>1</v>
      </c>
    </row>
    <row r="5" spans="2:5" ht="15.75" thickBot="1" x14ac:dyDescent="0.25">
      <c r="C5" s="25"/>
      <c r="D5" s="26"/>
    </row>
    <row r="6" spans="2:5" x14ac:dyDescent="0.2">
      <c r="B6" s="4"/>
      <c r="C6" s="27"/>
      <c r="D6" s="28"/>
      <c r="E6" s="83"/>
    </row>
    <row r="7" spans="2:5" x14ac:dyDescent="0.2">
      <c r="B7" s="7"/>
      <c r="C7" s="5" t="s">
        <v>77</v>
      </c>
      <c r="D7" s="149">
        <v>6.4000000000000001E-2</v>
      </c>
      <c r="E7" s="84"/>
    </row>
    <row r="8" spans="2:5" x14ac:dyDescent="0.2">
      <c r="B8" s="7"/>
      <c r="C8" s="5" t="s">
        <v>37</v>
      </c>
      <c r="D8" s="151">
        <v>1032.5</v>
      </c>
      <c r="E8" s="84"/>
    </row>
    <row r="9" spans="2:5" x14ac:dyDescent="0.2">
      <c r="B9" s="7"/>
      <c r="C9" s="5" t="s">
        <v>72</v>
      </c>
      <c r="D9" s="148">
        <v>7</v>
      </c>
      <c r="E9" s="84"/>
    </row>
    <row r="10" spans="2:5" x14ac:dyDescent="0.2">
      <c r="B10" s="7"/>
      <c r="C10" s="5" t="s">
        <v>71</v>
      </c>
      <c r="D10" s="149">
        <v>5.5E-2</v>
      </c>
      <c r="E10" s="84"/>
    </row>
    <row r="11" spans="2:5" x14ac:dyDescent="0.2">
      <c r="B11" s="7"/>
      <c r="C11" s="5" t="s">
        <v>44</v>
      </c>
      <c r="D11" s="149">
        <v>3.2000000000000001E-2</v>
      </c>
      <c r="E11" s="84"/>
    </row>
    <row r="12" spans="2:5" ht="15.75" thickBot="1" x14ac:dyDescent="0.25">
      <c r="B12" s="9"/>
      <c r="C12" s="10"/>
      <c r="D12" s="85"/>
      <c r="E12" s="86"/>
    </row>
    <row r="13" spans="2:5" x14ac:dyDescent="0.2">
      <c r="C13" s="2"/>
    </row>
    <row r="14" spans="2:5" x14ac:dyDescent="0.2">
      <c r="C14" s="3" t="s">
        <v>2</v>
      </c>
    </row>
    <row r="15" spans="2:5" ht="15.75" thickBot="1" x14ac:dyDescent="0.25">
      <c r="C15" s="25"/>
    </row>
    <row r="16" spans="2:5" x14ac:dyDescent="0.2">
      <c r="B16" s="12"/>
      <c r="C16" s="14"/>
      <c r="D16" s="14"/>
      <c r="E16" s="30"/>
    </row>
    <row r="17" spans="2:5" x14ac:dyDescent="0.2">
      <c r="B17" s="15"/>
      <c r="C17" s="13" t="s">
        <v>78</v>
      </c>
      <c r="D17" s="89">
        <f>-PV(D10,D9-1,D7*1000,1000)</f>
        <v>1044.9597727777932</v>
      </c>
      <c r="E17" s="31"/>
    </row>
    <row r="18" spans="2:5" ht="15.75" x14ac:dyDescent="0.25">
      <c r="B18" s="15"/>
      <c r="C18" s="13"/>
      <c r="D18" s="121"/>
      <c r="E18" s="31"/>
    </row>
    <row r="19" spans="2:5" x14ac:dyDescent="0.2">
      <c r="B19" s="15"/>
      <c r="C19" s="13" t="s">
        <v>160</v>
      </c>
      <c r="D19" s="89">
        <f>D7*1000</f>
        <v>64</v>
      </c>
      <c r="E19" s="31"/>
    </row>
    <row r="20" spans="2:5" ht="15.75" x14ac:dyDescent="0.25">
      <c r="B20" s="15"/>
      <c r="C20" s="13"/>
      <c r="D20" s="121"/>
      <c r="E20" s="31"/>
    </row>
    <row r="21" spans="2:5" x14ac:dyDescent="0.2">
      <c r="B21" s="15"/>
      <c r="C21" s="13" t="s">
        <v>47</v>
      </c>
      <c r="D21" s="133">
        <f>((D17-D8)+D19)/D8</f>
        <v>7.4053048695199228E-2</v>
      </c>
      <c r="E21" s="31"/>
    </row>
    <row r="22" spans="2:5" x14ac:dyDescent="0.2">
      <c r="B22" s="15"/>
      <c r="C22" s="13"/>
      <c r="D22" s="133"/>
      <c r="E22" s="31"/>
    </row>
    <row r="23" spans="2:5" ht="15.75" x14ac:dyDescent="0.25">
      <c r="B23" s="15"/>
      <c r="C23" s="13" t="s">
        <v>49</v>
      </c>
      <c r="D23" s="118">
        <f>((1+D21)/(1+D11))-1</f>
        <v>4.0749078193022426E-2</v>
      </c>
      <c r="E23" s="31"/>
    </row>
    <row r="24" spans="2:5" ht="15.75" thickBot="1" x14ac:dyDescent="0.25">
      <c r="B24" s="21"/>
      <c r="C24" s="22"/>
      <c r="D24" s="42"/>
      <c r="E24" s="23"/>
    </row>
  </sheetData>
  <phoneticPr fontId="0" type="noConversion"/>
  <pageMargins left="0.75" right="0.75" top="1" bottom="1" header="0.5" footer="0.5"/>
  <pageSetup orientation="portrait" horizont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112117"/>
  <dimension ref="B1:I22"/>
  <sheetViews>
    <sheetView workbookViewId="0">
      <selection activeCell="C2" sqref="C2"/>
    </sheetView>
  </sheetViews>
  <sheetFormatPr defaultRowHeight="15" x14ac:dyDescent="0.2"/>
  <cols>
    <col min="2" max="2" width="3.140625" customWidth="1"/>
    <col min="3" max="3" width="21.140625" customWidth="1"/>
    <col min="4" max="4" width="8.42578125" bestFit="1" customWidth="1"/>
    <col min="5" max="5" width="2.5703125" bestFit="1" customWidth="1"/>
    <col min="6" max="6" width="18.140625" customWidth="1"/>
    <col min="7" max="7" width="3.140625" style="2" customWidth="1"/>
    <col min="8" max="8" width="17.28515625" bestFit="1" customWidth="1"/>
    <col min="9" max="9" width="3.140625" customWidth="1"/>
  </cols>
  <sheetData>
    <row r="1" spans="2:9" ht="18" x14ac:dyDescent="0.25">
      <c r="C1" s="1" t="s">
        <v>159</v>
      </c>
    </row>
    <row r="2" spans="2:9" x14ac:dyDescent="0.2">
      <c r="C2" s="2" t="s">
        <v>23</v>
      </c>
    </row>
    <row r="4" spans="2:9" x14ac:dyDescent="0.2">
      <c r="C4" s="3" t="s">
        <v>1</v>
      </c>
      <c r="D4" s="2"/>
      <c r="E4" s="2"/>
      <c r="F4" s="2"/>
      <c r="H4" s="2"/>
    </row>
    <row r="5" spans="2:9" ht="15.75" thickBot="1" x14ac:dyDescent="0.25">
      <c r="C5" s="25"/>
      <c r="D5" s="26"/>
      <c r="E5" s="26"/>
      <c r="F5" s="2"/>
      <c r="H5" s="2"/>
    </row>
    <row r="6" spans="2:9" x14ac:dyDescent="0.2">
      <c r="B6" s="4"/>
      <c r="C6" s="27"/>
      <c r="D6" s="28"/>
      <c r="E6" s="28"/>
      <c r="F6" s="28"/>
      <c r="G6" s="60"/>
      <c r="H6" s="33"/>
    </row>
    <row r="7" spans="2:9" x14ac:dyDescent="0.2">
      <c r="B7" s="7"/>
      <c r="C7" s="5" t="s">
        <v>109</v>
      </c>
      <c r="D7" s="43"/>
      <c r="E7" s="43"/>
      <c r="F7" s="114">
        <v>-3.6999999999999998E-2</v>
      </c>
      <c r="G7" s="61"/>
      <c r="H7" s="33"/>
    </row>
    <row r="8" spans="2:9" x14ac:dyDescent="0.2">
      <c r="B8" s="7"/>
      <c r="C8" s="5" t="s">
        <v>60</v>
      </c>
      <c r="D8" s="32"/>
      <c r="E8" s="32"/>
      <c r="F8" s="150">
        <v>6.0999999999999999E-2</v>
      </c>
      <c r="G8" s="61"/>
      <c r="H8" s="33"/>
    </row>
    <row r="9" spans="2:9" x14ac:dyDescent="0.2">
      <c r="B9" s="7"/>
      <c r="C9" s="5" t="s">
        <v>89</v>
      </c>
      <c r="D9" s="57"/>
      <c r="E9" s="57"/>
      <c r="F9" s="57">
        <v>0.1</v>
      </c>
      <c r="G9" s="61"/>
      <c r="H9" s="33"/>
    </row>
    <row r="10" spans="2:9" ht="15.75" thickBot="1" x14ac:dyDescent="0.25">
      <c r="B10" s="9"/>
      <c r="C10" s="10"/>
      <c r="D10" s="58"/>
      <c r="E10" s="58"/>
      <c r="F10" s="62"/>
      <c r="G10" s="63"/>
      <c r="H10" s="33"/>
    </row>
    <row r="11" spans="2:9" x14ac:dyDescent="0.2">
      <c r="C11" s="2"/>
      <c r="D11" s="2"/>
      <c r="E11" s="2"/>
      <c r="F11" s="2"/>
      <c r="H11" s="2"/>
    </row>
    <row r="12" spans="2:9" x14ac:dyDescent="0.2">
      <c r="C12" s="3" t="s">
        <v>2</v>
      </c>
      <c r="D12" s="2"/>
      <c r="E12" s="2"/>
      <c r="F12" s="2"/>
      <c r="H12" s="2"/>
    </row>
    <row r="13" spans="2:9" ht="15.75" thickBot="1" x14ac:dyDescent="0.25">
      <c r="C13" s="25"/>
      <c r="D13" s="2"/>
      <c r="E13" s="2"/>
      <c r="F13" s="2"/>
      <c r="H13" s="2"/>
    </row>
    <row r="14" spans="2:9" x14ac:dyDescent="0.2">
      <c r="B14" s="12"/>
      <c r="C14" s="14"/>
      <c r="D14" s="35"/>
      <c r="E14" s="35"/>
      <c r="F14" s="35"/>
      <c r="G14" s="40"/>
      <c r="H14" s="40"/>
      <c r="I14" s="30"/>
    </row>
    <row r="15" spans="2:9" ht="15.75" x14ac:dyDescent="0.25">
      <c r="B15" s="15"/>
      <c r="C15" s="13" t="s">
        <v>110</v>
      </c>
      <c r="D15" s="92">
        <f>F7</f>
        <v>-3.6999999999999998E-2</v>
      </c>
      <c r="E15" s="140" t="s">
        <v>3</v>
      </c>
      <c r="F15" s="139">
        <f>NORMDIST(F7,F8,F9,TRUE)</f>
        <v>0.16354305932769236</v>
      </c>
      <c r="G15" s="41"/>
      <c r="H15" s="41"/>
      <c r="I15" s="31"/>
    </row>
    <row r="16" spans="2:9" x14ac:dyDescent="0.2">
      <c r="B16" s="15"/>
      <c r="C16" s="13"/>
      <c r="D16" s="36"/>
      <c r="E16" s="36"/>
      <c r="F16" s="36"/>
      <c r="G16" s="41"/>
      <c r="H16" s="41"/>
      <c r="I16" s="31"/>
    </row>
    <row r="17" spans="2:9" x14ac:dyDescent="0.2">
      <c r="B17" s="15"/>
      <c r="C17" s="17" t="s">
        <v>90</v>
      </c>
      <c r="D17" s="17"/>
      <c r="E17" s="17"/>
      <c r="F17" s="50" t="s">
        <v>93</v>
      </c>
      <c r="G17" s="38"/>
      <c r="H17" s="127" t="s">
        <v>94</v>
      </c>
      <c r="I17" s="88"/>
    </row>
    <row r="18" spans="2:9" x14ac:dyDescent="0.2">
      <c r="B18" s="15"/>
      <c r="C18" s="17"/>
      <c r="D18" s="17"/>
      <c r="E18" s="17"/>
      <c r="F18" s="59"/>
      <c r="G18" s="39"/>
      <c r="H18" s="19"/>
      <c r="I18" s="16"/>
    </row>
    <row r="19" spans="2:9" ht="15.75" x14ac:dyDescent="0.25">
      <c r="B19" s="15"/>
      <c r="C19" s="17" t="s">
        <v>92</v>
      </c>
      <c r="D19" s="59"/>
      <c r="E19" s="59"/>
      <c r="F19" s="128">
        <f>F8-(2*F9)</f>
        <v>-0.13900000000000001</v>
      </c>
      <c r="G19" s="130"/>
      <c r="H19" s="131">
        <f>F8+(2*F9)</f>
        <v>0.26100000000000001</v>
      </c>
      <c r="I19" s="31"/>
    </row>
    <row r="20" spans="2:9" ht="15.75" x14ac:dyDescent="0.25">
      <c r="B20" s="15"/>
      <c r="C20" s="17"/>
      <c r="D20" s="59"/>
      <c r="E20" s="59"/>
      <c r="F20" s="129"/>
      <c r="G20" s="130"/>
      <c r="H20" s="132"/>
      <c r="I20" s="31"/>
    </row>
    <row r="21" spans="2:9" ht="15.75" x14ac:dyDescent="0.25">
      <c r="B21" s="15"/>
      <c r="C21" s="17" t="s">
        <v>108</v>
      </c>
      <c r="D21" s="59"/>
      <c r="E21" s="59"/>
      <c r="F21" s="128">
        <f>F8-(3*F9)</f>
        <v>-0.23900000000000005</v>
      </c>
      <c r="G21" s="130"/>
      <c r="H21" s="131">
        <f>F8+(3*F9)</f>
        <v>0.36100000000000004</v>
      </c>
      <c r="I21" s="31"/>
    </row>
    <row r="22" spans="2:9" ht="15.75" thickBot="1" x14ac:dyDescent="0.25">
      <c r="B22" s="21"/>
      <c r="C22" s="42"/>
      <c r="D22" s="52"/>
      <c r="E22" s="52"/>
      <c r="F22" s="53"/>
      <c r="G22" s="54"/>
      <c r="H22" s="55"/>
      <c r="I22" s="23"/>
    </row>
  </sheetData>
  <phoneticPr fontId="0" type="noConversion"/>
  <pageMargins left="0.75" right="0.75" top="1" bottom="1" header="0.5" footer="0.5"/>
  <pageSetup orientation="portrait" horizont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112118"/>
  <dimension ref="B1:H21"/>
  <sheetViews>
    <sheetView workbookViewId="0">
      <selection activeCell="C2" sqref="C2"/>
    </sheetView>
  </sheetViews>
  <sheetFormatPr defaultRowHeight="15" x14ac:dyDescent="0.2"/>
  <cols>
    <col min="2" max="2" width="3.140625" customWidth="1"/>
    <col min="3" max="3" width="21.140625" customWidth="1"/>
    <col min="4" max="4" width="8.42578125" bestFit="1" customWidth="1"/>
    <col min="5" max="5" width="2.5703125" bestFit="1" customWidth="1"/>
    <col min="6" max="6" width="19.85546875" bestFit="1" customWidth="1"/>
    <col min="7" max="7" width="3.140625" style="2" customWidth="1"/>
    <col min="8" max="8" width="17.28515625" bestFit="1" customWidth="1"/>
    <col min="9" max="9" width="3.140625" customWidth="1"/>
  </cols>
  <sheetData>
    <row r="1" spans="2:8" ht="18" x14ac:dyDescent="0.25">
      <c r="C1" s="1" t="s">
        <v>159</v>
      </c>
    </row>
    <row r="2" spans="2:8" x14ac:dyDescent="0.2">
      <c r="C2" s="2" t="s">
        <v>24</v>
      </c>
    </row>
    <row r="4" spans="2:8" x14ac:dyDescent="0.2">
      <c r="C4" s="3" t="s">
        <v>1</v>
      </c>
      <c r="D4" s="2"/>
      <c r="E4" s="2"/>
      <c r="F4" s="2"/>
      <c r="H4" s="2"/>
    </row>
    <row r="5" spans="2:8" ht="15.75" thickBot="1" x14ac:dyDescent="0.25">
      <c r="C5" s="25"/>
      <c r="D5" s="26"/>
      <c r="E5" s="26"/>
      <c r="F5" s="2"/>
      <c r="H5" s="2"/>
    </row>
    <row r="6" spans="2:8" x14ac:dyDescent="0.2">
      <c r="B6" s="4"/>
      <c r="C6" s="27"/>
      <c r="D6" s="28"/>
      <c r="E6" s="28"/>
      <c r="F6" s="28"/>
      <c r="G6" s="60"/>
      <c r="H6" s="33"/>
    </row>
    <row r="7" spans="2:8" x14ac:dyDescent="0.2">
      <c r="B7" s="7"/>
      <c r="C7" s="5" t="s">
        <v>60</v>
      </c>
      <c r="D7" s="32"/>
      <c r="E7" s="32"/>
      <c r="F7" s="150">
        <v>0.16500000000000001</v>
      </c>
      <c r="G7" s="61"/>
      <c r="H7" s="33"/>
    </row>
    <row r="8" spans="2:8" x14ac:dyDescent="0.2">
      <c r="B8" s="7"/>
      <c r="C8" s="5" t="s">
        <v>89</v>
      </c>
      <c r="D8" s="57"/>
      <c r="E8" s="57"/>
      <c r="F8" s="57">
        <v>0.32500000000000001</v>
      </c>
      <c r="G8" s="61"/>
      <c r="H8" s="33"/>
    </row>
    <row r="9" spans="2:8" ht="15.75" thickBot="1" x14ac:dyDescent="0.25">
      <c r="B9" s="9"/>
      <c r="C9" s="10"/>
      <c r="D9" s="58"/>
      <c r="E9" s="58"/>
      <c r="F9" s="62"/>
      <c r="G9" s="63"/>
      <c r="H9" s="33"/>
    </row>
    <row r="10" spans="2:8" x14ac:dyDescent="0.2">
      <c r="C10" s="2"/>
      <c r="D10" s="2"/>
      <c r="E10" s="2"/>
      <c r="F10" s="2"/>
      <c r="H10" s="2"/>
    </row>
    <row r="11" spans="2:8" x14ac:dyDescent="0.2">
      <c r="C11" s="3" t="s">
        <v>2</v>
      </c>
      <c r="D11" s="2"/>
      <c r="E11" s="2"/>
      <c r="F11" s="2"/>
      <c r="H11" s="2"/>
    </row>
    <row r="12" spans="2:8" ht="15.75" thickBot="1" x14ac:dyDescent="0.25">
      <c r="C12" s="25"/>
      <c r="D12" s="2"/>
      <c r="E12" s="2"/>
      <c r="F12" s="2"/>
      <c r="H12" s="2"/>
    </row>
    <row r="13" spans="2:8" x14ac:dyDescent="0.2">
      <c r="B13" s="12"/>
      <c r="C13" s="14"/>
      <c r="D13" s="35"/>
      <c r="E13" s="35"/>
      <c r="F13" s="35"/>
      <c r="G13" s="30"/>
    </row>
    <row r="14" spans="2:8" x14ac:dyDescent="0.2">
      <c r="B14" s="15"/>
      <c r="C14" s="13" t="s">
        <v>111</v>
      </c>
      <c r="D14" s="36"/>
      <c r="E14" s="36"/>
      <c r="F14" s="36"/>
      <c r="G14" s="31"/>
    </row>
    <row r="15" spans="2:8" x14ac:dyDescent="0.2">
      <c r="B15" s="15"/>
      <c r="C15" s="13"/>
      <c r="D15" s="36"/>
      <c r="E15" s="36"/>
      <c r="F15" s="36"/>
      <c r="G15" s="31"/>
    </row>
    <row r="16" spans="2:8" ht="15.75" x14ac:dyDescent="0.25">
      <c r="B16" s="15"/>
      <c r="C16" s="13" t="s">
        <v>112</v>
      </c>
      <c r="D16" s="36"/>
      <c r="E16" s="141" t="s">
        <v>3</v>
      </c>
      <c r="F16" s="142">
        <f>1-NORMDIST(100%,F7,F8,TRUE)</f>
        <v>5.0962278767701097E-3</v>
      </c>
      <c r="G16" s="31"/>
    </row>
    <row r="17" spans="2:7" x14ac:dyDescent="0.2">
      <c r="B17" s="15"/>
      <c r="C17" s="13"/>
      <c r="D17" s="36"/>
      <c r="E17" s="141"/>
      <c r="F17" s="36"/>
      <c r="G17" s="31"/>
    </row>
    <row r="18" spans="2:7" x14ac:dyDescent="0.2">
      <c r="B18" s="15"/>
      <c r="C18" s="13" t="s">
        <v>114</v>
      </c>
      <c r="D18" s="36"/>
      <c r="E18" s="141"/>
      <c r="F18" s="36"/>
      <c r="G18" s="31"/>
    </row>
    <row r="19" spans="2:7" x14ac:dyDescent="0.2">
      <c r="B19" s="15"/>
      <c r="C19" s="13"/>
      <c r="D19" s="36"/>
      <c r="E19" s="141"/>
      <c r="F19" s="36"/>
      <c r="G19" s="31"/>
    </row>
    <row r="20" spans="2:7" ht="15.75" x14ac:dyDescent="0.25">
      <c r="B20" s="15"/>
      <c r="C20" s="13" t="s">
        <v>113</v>
      </c>
      <c r="D20" s="17"/>
      <c r="E20" s="98" t="s">
        <v>3</v>
      </c>
      <c r="F20" s="143">
        <f>1-NORMDIST(200%,F7,F8,TRUE)</f>
        <v>8.2038514870319545E-9</v>
      </c>
      <c r="G20" s="88"/>
    </row>
    <row r="21" spans="2:7" ht="15.75" thickBot="1" x14ac:dyDescent="0.25">
      <c r="B21" s="21"/>
      <c r="C21" s="42"/>
      <c r="D21" s="52"/>
      <c r="E21" s="52"/>
      <c r="F21" s="53"/>
      <c r="G21" s="23"/>
    </row>
  </sheetData>
  <phoneticPr fontId="0" type="noConversion"/>
  <pageMargins left="0.75" right="0.75" top="1" bottom="1" header="0.5" footer="0.5"/>
  <pageSetup orientation="portrait" horizont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112112212"/>
  <dimension ref="B1:I9"/>
  <sheetViews>
    <sheetView workbookViewId="0">
      <selection activeCell="C3" sqref="C3"/>
    </sheetView>
  </sheetViews>
  <sheetFormatPr defaultRowHeight="15" x14ac:dyDescent="0.2"/>
  <cols>
    <col min="2" max="2" width="3.140625" customWidth="1"/>
    <col min="3" max="3" width="15.7109375" customWidth="1"/>
    <col min="5" max="5" width="9.140625" style="2"/>
    <col min="7" max="7" width="9.140625" style="2"/>
    <col min="8" max="8" width="9.140625" style="46"/>
    <col min="9" max="9" width="3.140625" customWidth="1"/>
  </cols>
  <sheetData>
    <row r="1" spans="2:9" ht="18" x14ac:dyDescent="0.25">
      <c r="C1" s="1" t="s">
        <v>159</v>
      </c>
    </row>
    <row r="2" spans="2:9" x14ac:dyDescent="0.2">
      <c r="C2" s="2" t="s">
        <v>33</v>
      </c>
    </row>
    <row r="4" spans="2:9" ht="15.75" thickBot="1" x14ac:dyDescent="0.25">
      <c r="C4" s="25"/>
      <c r="D4" s="2"/>
      <c r="F4" s="2"/>
    </row>
    <row r="5" spans="2:9" x14ac:dyDescent="0.2">
      <c r="B5" s="12"/>
      <c r="C5" s="14"/>
      <c r="D5" s="35"/>
      <c r="E5" s="35"/>
      <c r="F5" s="40"/>
      <c r="G5" s="14"/>
      <c r="H5" s="64"/>
      <c r="I5" s="30"/>
    </row>
    <row r="6" spans="2:9" x14ac:dyDescent="0.2">
      <c r="B6" s="15"/>
      <c r="C6" s="17" t="s">
        <v>34</v>
      </c>
      <c r="D6" s="13"/>
      <c r="E6" s="37"/>
      <c r="F6" s="38"/>
      <c r="G6" s="93"/>
      <c r="H6" s="65"/>
      <c r="I6" s="31"/>
    </row>
    <row r="7" spans="2:9" x14ac:dyDescent="0.2">
      <c r="B7" s="15"/>
      <c r="C7" s="17" t="s">
        <v>35</v>
      </c>
      <c r="D7" s="37"/>
      <c r="E7" s="94"/>
      <c r="F7" s="36"/>
      <c r="G7" s="95"/>
      <c r="H7" s="66"/>
      <c r="I7" s="31"/>
    </row>
    <row r="8" spans="2:9" x14ac:dyDescent="0.2">
      <c r="B8" s="15"/>
      <c r="C8" s="17" t="s">
        <v>36</v>
      </c>
      <c r="D8" s="37"/>
      <c r="E8" s="94"/>
      <c r="F8" s="36"/>
      <c r="G8" s="95"/>
      <c r="H8" s="66"/>
      <c r="I8" s="31"/>
    </row>
    <row r="9" spans="2:9" ht="15.75" thickBot="1" x14ac:dyDescent="0.25">
      <c r="B9" s="21"/>
      <c r="C9" s="42"/>
      <c r="D9" s="52"/>
      <c r="E9" s="53"/>
      <c r="F9" s="55"/>
      <c r="G9" s="56"/>
      <c r="H9" s="67"/>
      <c r="I9" s="23"/>
    </row>
  </sheetData>
  <phoneticPr fontId="0" type="noConversion"/>
  <pageMargins left="0.75" right="0.75" top="1" bottom="1" header="0.5" footer="0.5"/>
  <pageSetup orientation="portrait" horizont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112120"/>
  <dimension ref="B1:H41"/>
  <sheetViews>
    <sheetView workbookViewId="0">
      <selection activeCell="C2" sqref="C2"/>
    </sheetView>
  </sheetViews>
  <sheetFormatPr defaultRowHeight="15" x14ac:dyDescent="0.2"/>
  <cols>
    <col min="2" max="2" width="3.140625" customWidth="1"/>
    <col min="3" max="3" width="15.42578125" customWidth="1"/>
    <col min="4" max="4" width="7.42578125" customWidth="1"/>
    <col min="5" max="5" width="18.140625" customWidth="1"/>
    <col min="6" max="6" width="3.140625" style="2" customWidth="1"/>
    <col min="7" max="7" width="17.28515625" bestFit="1" customWidth="1"/>
    <col min="8" max="8" width="3.140625" customWidth="1"/>
  </cols>
  <sheetData>
    <row r="1" spans="2:8" ht="18" x14ac:dyDescent="0.25">
      <c r="C1" s="1" t="s">
        <v>159</v>
      </c>
    </row>
    <row r="2" spans="2:8" ht="15.75" customHeight="1" x14ac:dyDescent="0.2">
      <c r="C2" s="2" t="s">
        <v>139</v>
      </c>
    </row>
    <row r="3" spans="2:8" ht="15.75" customHeight="1" x14ac:dyDescent="0.2"/>
    <row r="4" spans="2:8" ht="15.75" customHeight="1" x14ac:dyDescent="0.2">
      <c r="C4" s="3" t="s">
        <v>1</v>
      </c>
      <c r="D4" s="2"/>
      <c r="E4" s="2"/>
      <c r="G4" s="2"/>
    </row>
    <row r="5" spans="2:8" ht="15.75" customHeight="1" thickBot="1" x14ac:dyDescent="0.25">
      <c r="C5" s="25"/>
      <c r="D5" s="26"/>
      <c r="E5" s="2"/>
      <c r="G5" s="2"/>
    </row>
    <row r="6" spans="2:8" ht="15.75" customHeight="1" x14ac:dyDescent="0.2">
      <c r="B6" s="4"/>
      <c r="C6" s="27"/>
      <c r="D6" s="28"/>
      <c r="E6" s="28"/>
      <c r="F6" s="60"/>
      <c r="G6" s="33"/>
    </row>
    <row r="7" spans="2:8" ht="15.75" customHeight="1" x14ac:dyDescent="0.2">
      <c r="B7" s="7"/>
      <c r="C7" s="5" t="s">
        <v>60</v>
      </c>
      <c r="D7" s="32"/>
      <c r="E7" s="150">
        <v>0.11799999999999999</v>
      </c>
      <c r="F7" s="61"/>
      <c r="G7" s="33"/>
    </row>
    <row r="8" spans="2:8" ht="15.75" customHeight="1" x14ac:dyDescent="0.2">
      <c r="B8" s="7"/>
      <c r="C8" s="5" t="s">
        <v>89</v>
      </c>
      <c r="D8" s="57"/>
      <c r="E8" s="57">
        <v>0.20300000000000001</v>
      </c>
      <c r="F8" s="61"/>
      <c r="G8" s="33"/>
    </row>
    <row r="9" spans="2:8" ht="15.75" customHeight="1" x14ac:dyDescent="0.2">
      <c r="B9" s="7"/>
      <c r="C9" s="5" t="s">
        <v>140</v>
      </c>
      <c r="D9" s="57"/>
      <c r="E9" s="57">
        <v>0</v>
      </c>
      <c r="F9" s="61"/>
      <c r="G9" s="33"/>
    </row>
    <row r="10" spans="2:8" ht="15.75" customHeight="1" thickBot="1" x14ac:dyDescent="0.25">
      <c r="B10" s="9"/>
      <c r="C10" s="10"/>
      <c r="D10" s="58"/>
      <c r="E10" s="62"/>
      <c r="F10" s="63"/>
      <c r="G10" s="33"/>
    </row>
    <row r="11" spans="2:8" ht="15.75" customHeight="1" x14ac:dyDescent="0.2">
      <c r="C11" s="2"/>
      <c r="D11" s="2"/>
      <c r="E11" s="2"/>
      <c r="G11" s="2"/>
    </row>
    <row r="12" spans="2:8" ht="15.75" customHeight="1" x14ac:dyDescent="0.2">
      <c r="C12" s="3" t="s">
        <v>2</v>
      </c>
      <c r="D12" s="2"/>
      <c r="E12" s="2"/>
      <c r="G12" s="2"/>
    </row>
    <row r="13" spans="2:8" ht="15.75" customHeight="1" thickBot="1" x14ac:dyDescent="0.25">
      <c r="C13" s="25"/>
      <c r="D13" s="2"/>
      <c r="E13" s="2"/>
      <c r="G13" s="2"/>
    </row>
    <row r="14" spans="2:8" ht="15.75" customHeight="1" x14ac:dyDescent="0.2">
      <c r="B14" s="12"/>
      <c r="C14" s="14"/>
      <c r="D14" s="35"/>
      <c r="E14" s="35"/>
      <c r="F14" s="40"/>
      <c r="G14" s="40"/>
      <c r="H14" s="30"/>
    </row>
    <row r="15" spans="2:8" ht="15.75" customHeight="1" x14ac:dyDescent="0.25">
      <c r="B15" s="15"/>
      <c r="C15" s="13" t="s">
        <v>110</v>
      </c>
      <c r="D15" s="36"/>
      <c r="E15" s="92">
        <f>E9</f>
        <v>0</v>
      </c>
      <c r="F15" s="182" t="s">
        <v>3</v>
      </c>
      <c r="G15" s="87">
        <f>NORMDIST(E9,E7,E8,TRUE)</f>
        <v>0.28052561329486281</v>
      </c>
      <c r="H15" s="31"/>
    </row>
    <row r="16" spans="2:8" ht="15.75" customHeight="1" thickBot="1" x14ac:dyDescent="0.25">
      <c r="B16" s="21"/>
      <c r="C16" s="42"/>
      <c r="D16" s="52"/>
      <c r="E16" s="53"/>
      <c r="F16" s="54"/>
      <c r="G16" s="55"/>
      <c r="H16" s="23"/>
    </row>
    <row r="17" ht="15.75" customHeight="1" x14ac:dyDescent="0.2"/>
    <row r="18" ht="15.75" customHeight="1" x14ac:dyDescent="0.2"/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</sheetData>
  <phoneticPr fontId="0" type="noConversion"/>
  <pageMargins left="0.75" right="0.75" top="1" bottom="1" header="0.5" footer="0.5"/>
  <pageSetup orientation="portrait" horizont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112121"/>
  <dimension ref="B1:H71"/>
  <sheetViews>
    <sheetView workbookViewId="0">
      <selection activeCell="C2" sqref="C2"/>
    </sheetView>
  </sheetViews>
  <sheetFormatPr defaultRowHeight="15" x14ac:dyDescent="0.2"/>
  <cols>
    <col min="2" max="2" width="3.140625" customWidth="1"/>
    <col min="3" max="3" width="15.42578125" customWidth="1"/>
    <col min="4" max="4" width="7.42578125" customWidth="1"/>
    <col min="5" max="5" width="18.140625" customWidth="1"/>
    <col min="6" max="6" width="3.140625" style="2" customWidth="1"/>
    <col min="7" max="7" width="17.28515625" bestFit="1" customWidth="1"/>
    <col min="8" max="8" width="3.140625" customWidth="1"/>
  </cols>
  <sheetData>
    <row r="1" spans="2:7" ht="18" x14ac:dyDescent="0.25">
      <c r="C1" s="1" t="s">
        <v>159</v>
      </c>
    </row>
    <row r="2" spans="2:7" ht="15.75" customHeight="1" x14ac:dyDescent="0.2">
      <c r="C2" s="2" t="s">
        <v>138</v>
      </c>
    </row>
    <row r="3" spans="2:7" ht="15.75" customHeight="1" x14ac:dyDescent="0.2"/>
    <row r="4" spans="2:7" ht="15.75" customHeight="1" x14ac:dyDescent="0.2">
      <c r="C4" s="3" t="s">
        <v>1</v>
      </c>
      <c r="D4" s="2"/>
      <c r="E4" s="2"/>
      <c r="G4" s="2"/>
    </row>
    <row r="5" spans="2:7" ht="15.75" customHeight="1" thickBot="1" x14ac:dyDescent="0.25">
      <c r="C5" s="25"/>
      <c r="D5" s="26"/>
      <c r="E5" s="2"/>
      <c r="G5" s="2"/>
    </row>
    <row r="6" spans="2:7" ht="15.75" customHeight="1" x14ac:dyDescent="0.2">
      <c r="B6" s="4"/>
      <c r="C6" s="27"/>
      <c r="D6" s="28"/>
      <c r="E6" s="28"/>
      <c r="F6" s="60"/>
      <c r="G6" s="33"/>
    </row>
    <row r="7" spans="2:7" ht="15.75" customHeight="1" x14ac:dyDescent="0.2">
      <c r="B7" s="7"/>
      <c r="C7" s="5" t="s">
        <v>95</v>
      </c>
      <c r="D7" s="43"/>
      <c r="E7" s="90"/>
      <c r="F7" s="61"/>
      <c r="G7" s="33"/>
    </row>
    <row r="8" spans="2:7" ht="15.75" customHeight="1" x14ac:dyDescent="0.2">
      <c r="B8" s="7"/>
      <c r="C8" s="5" t="s">
        <v>60</v>
      </c>
      <c r="D8" s="32"/>
      <c r="E8" s="150">
        <v>6.4000000000000001E-2</v>
      </c>
      <c r="F8" s="61"/>
      <c r="G8" s="33"/>
    </row>
    <row r="9" spans="2:7" ht="15.75" customHeight="1" x14ac:dyDescent="0.2">
      <c r="B9" s="7"/>
      <c r="C9" s="5" t="s">
        <v>89</v>
      </c>
      <c r="D9" s="57"/>
      <c r="E9" s="57">
        <v>8.4000000000000005E-2</v>
      </c>
      <c r="F9" s="61"/>
      <c r="G9" s="33"/>
    </row>
    <row r="10" spans="2:7" ht="15.75" customHeight="1" x14ac:dyDescent="0.2">
      <c r="B10" s="7"/>
      <c r="C10" s="5" t="s">
        <v>82</v>
      </c>
      <c r="D10" s="57"/>
      <c r="E10" s="57"/>
      <c r="F10" s="61"/>
      <c r="G10" s="33"/>
    </row>
    <row r="11" spans="2:7" ht="15.75" customHeight="1" x14ac:dyDescent="0.2">
      <c r="B11" s="7"/>
      <c r="C11" s="5" t="s">
        <v>60</v>
      </c>
      <c r="D11" s="57"/>
      <c r="E11" s="57">
        <v>3.5000000000000003E-2</v>
      </c>
      <c r="F11" s="61"/>
      <c r="G11" s="33"/>
    </row>
    <row r="12" spans="2:7" ht="15.75" customHeight="1" x14ac:dyDescent="0.2">
      <c r="B12" s="7"/>
      <c r="C12" s="5" t="s">
        <v>89</v>
      </c>
      <c r="D12" s="57"/>
      <c r="E12" s="57">
        <v>3.1E-2</v>
      </c>
      <c r="F12" s="61"/>
      <c r="G12" s="33"/>
    </row>
    <row r="13" spans="2:7" ht="15.75" customHeight="1" x14ac:dyDescent="0.2">
      <c r="B13" s="183" t="s">
        <v>16</v>
      </c>
      <c r="C13" s="5" t="s">
        <v>141</v>
      </c>
      <c r="D13" s="57"/>
      <c r="E13" s="57">
        <v>0.1</v>
      </c>
      <c r="F13" s="61"/>
      <c r="G13" s="33"/>
    </row>
    <row r="14" spans="2:7" ht="15.75" customHeight="1" x14ac:dyDescent="0.2">
      <c r="B14" s="183"/>
      <c r="C14" s="5" t="s">
        <v>140</v>
      </c>
      <c r="D14" s="57"/>
      <c r="E14" s="57">
        <v>0</v>
      </c>
      <c r="F14" s="61"/>
      <c r="G14" s="33"/>
    </row>
    <row r="15" spans="2:7" ht="15.75" customHeight="1" x14ac:dyDescent="0.2">
      <c r="B15" s="183" t="s">
        <v>17</v>
      </c>
      <c r="C15" s="5" t="s">
        <v>141</v>
      </c>
      <c r="D15" s="57"/>
      <c r="E15" s="57">
        <v>0.1</v>
      </c>
      <c r="F15" s="61"/>
      <c r="G15" s="33"/>
    </row>
    <row r="16" spans="2:7" ht="15.75" customHeight="1" x14ac:dyDescent="0.2">
      <c r="B16" s="183"/>
      <c r="C16" s="5" t="s">
        <v>140</v>
      </c>
      <c r="D16" s="57"/>
      <c r="E16" s="57">
        <v>0</v>
      </c>
      <c r="F16" s="61"/>
      <c r="G16" s="33"/>
    </row>
    <row r="17" spans="2:8" ht="15.75" customHeight="1" x14ac:dyDescent="0.2">
      <c r="B17" s="183" t="s">
        <v>18</v>
      </c>
      <c r="C17" s="5" t="s">
        <v>140</v>
      </c>
      <c r="D17" s="57"/>
      <c r="E17" s="57">
        <v>-4.1799999999999997E-2</v>
      </c>
      <c r="F17" s="61"/>
      <c r="G17" s="33"/>
    </row>
    <row r="18" spans="2:8" ht="15.75" customHeight="1" x14ac:dyDescent="0.2">
      <c r="B18" s="183"/>
      <c r="C18" s="5" t="s">
        <v>141</v>
      </c>
      <c r="D18" s="57"/>
      <c r="E18" s="57">
        <v>0.1056</v>
      </c>
      <c r="F18" s="61"/>
      <c r="G18" s="33"/>
    </row>
    <row r="19" spans="2:8" ht="15.75" customHeight="1" x14ac:dyDescent="0.2">
      <c r="B19" s="7"/>
      <c r="C19" s="5"/>
      <c r="D19" s="57"/>
      <c r="E19" s="184"/>
      <c r="F19" s="61"/>
      <c r="G19" s="33"/>
    </row>
    <row r="20" spans="2:8" ht="15.75" customHeight="1" thickBot="1" x14ac:dyDescent="0.25">
      <c r="B20" s="9"/>
      <c r="C20" s="10"/>
      <c r="D20" s="58"/>
      <c r="E20" s="62"/>
      <c r="F20" s="63"/>
      <c r="G20" s="33"/>
    </row>
    <row r="21" spans="2:8" ht="15.75" customHeight="1" x14ac:dyDescent="0.2">
      <c r="C21" s="2"/>
      <c r="D21" s="2"/>
      <c r="E21" s="2"/>
      <c r="G21" s="2"/>
    </row>
    <row r="22" spans="2:8" ht="15.75" customHeight="1" x14ac:dyDescent="0.2">
      <c r="C22" s="3" t="s">
        <v>2</v>
      </c>
      <c r="D22" s="2"/>
      <c r="E22" s="2"/>
      <c r="G22" s="2"/>
    </row>
    <row r="23" spans="2:8" ht="15.75" customHeight="1" thickBot="1" x14ac:dyDescent="0.25">
      <c r="C23" s="25"/>
      <c r="D23" s="2"/>
      <c r="E23" s="2"/>
      <c r="G23" s="2"/>
    </row>
    <row r="24" spans="2:8" ht="15.75" customHeight="1" x14ac:dyDescent="0.2">
      <c r="B24" s="12"/>
      <c r="C24" s="14"/>
      <c r="D24" s="35"/>
      <c r="E24" s="35"/>
      <c r="F24" s="40"/>
      <c r="G24" s="40"/>
      <c r="H24" s="30"/>
    </row>
    <row r="25" spans="2:8" ht="15.75" customHeight="1" x14ac:dyDescent="0.25">
      <c r="B25" s="101" t="s">
        <v>16</v>
      </c>
      <c r="C25" s="13" t="s">
        <v>142</v>
      </c>
      <c r="D25" s="36"/>
      <c r="E25" s="185">
        <f>E13</f>
        <v>0.1</v>
      </c>
      <c r="F25" s="186" t="s">
        <v>3</v>
      </c>
      <c r="G25" s="87">
        <f>1-NORMDIST(E13,E8,E9,TRUE)</f>
        <v>0.33411757089762462</v>
      </c>
      <c r="H25" s="31"/>
    </row>
    <row r="26" spans="2:8" ht="15.75" customHeight="1" x14ac:dyDescent="0.25">
      <c r="B26" s="101"/>
      <c r="C26" s="13" t="s">
        <v>143</v>
      </c>
      <c r="D26" s="36"/>
      <c r="E26" s="185">
        <f>E14</f>
        <v>0</v>
      </c>
      <c r="F26" s="186" t="s">
        <v>3</v>
      </c>
      <c r="G26" s="87">
        <f>NORMDIST(E14,E8,E9,TRUE)</f>
        <v>0.22305842386064167</v>
      </c>
      <c r="H26" s="31"/>
    </row>
    <row r="27" spans="2:8" ht="15.75" customHeight="1" x14ac:dyDescent="0.2">
      <c r="B27" s="101"/>
      <c r="C27" s="17"/>
      <c r="D27" s="17"/>
      <c r="E27" s="185"/>
      <c r="F27" s="38"/>
      <c r="G27" s="127"/>
      <c r="H27" s="88"/>
    </row>
    <row r="28" spans="2:8" ht="15.75" customHeight="1" x14ac:dyDescent="0.25">
      <c r="B28" s="101" t="s">
        <v>17</v>
      </c>
      <c r="C28" s="13" t="s">
        <v>142</v>
      </c>
      <c r="D28" s="36"/>
      <c r="E28" s="187">
        <f>E15</f>
        <v>0.1</v>
      </c>
      <c r="F28" s="186" t="s">
        <v>3</v>
      </c>
      <c r="G28" s="188">
        <f>1-NORMDIST(E15,E11,E12,TRUE)</f>
        <v>1.8006784540160137E-2</v>
      </c>
      <c r="H28" s="31"/>
    </row>
    <row r="29" spans="2:8" ht="15.75" customHeight="1" x14ac:dyDescent="0.25">
      <c r="B29" s="101"/>
      <c r="C29" s="13" t="s">
        <v>143</v>
      </c>
      <c r="D29" s="36"/>
      <c r="E29" s="187">
        <f>E16</f>
        <v>0</v>
      </c>
      <c r="F29" s="186" t="s">
        <v>3</v>
      </c>
      <c r="G29" s="188">
        <f>NORMDIST(E16,E11,E12,TRUE)</f>
        <v>0.12944211297380723</v>
      </c>
      <c r="H29" s="31"/>
    </row>
    <row r="30" spans="2:8" ht="15.75" customHeight="1" x14ac:dyDescent="0.25">
      <c r="B30" s="101"/>
      <c r="C30" s="13"/>
      <c r="D30" s="36"/>
      <c r="E30" s="187"/>
      <c r="F30" s="130"/>
      <c r="G30" s="189"/>
      <c r="H30" s="31"/>
    </row>
    <row r="31" spans="2:8" ht="15.75" customHeight="1" x14ac:dyDescent="0.25">
      <c r="B31" s="101" t="s">
        <v>18</v>
      </c>
      <c r="C31" s="13" t="s">
        <v>144</v>
      </c>
      <c r="D31" s="36"/>
      <c r="E31" s="187">
        <f>E17</f>
        <v>-4.1799999999999997E-2</v>
      </c>
      <c r="F31" s="186" t="s">
        <v>3</v>
      </c>
      <c r="G31" s="188">
        <f>NORMDIST(E17,E8,E9,TRUE)</f>
        <v>0.10392059792062423</v>
      </c>
      <c r="H31" s="31"/>
    </row>
    <row r="32" spans="2:8" ht="15.75" customHeight="1" x14ac:dyDescent="0.25">
      <c r="B32" s="190"/>
      <c r="C32" s="13" t="s">
        <v>145</v>
      </c>
      <c r="D32" s="36"/>
      <c r="E32" s="187">
        <f>E18</f>
        <v>0.1056</v>
      </c>
      <c r="F32" s="186" t="s">
        <v>3</v>
      </c>
      <c r="G32" s="188">
        <f>1-NORMDIST(E18,E11,E12,TRUE)</f>
        <v>1.1380597696670436E-2</v>
      </c>
      <c r="H32" s="31"/>
    </row>
    <row r="33" spans="2:8" ht="15.75" customHeight="1" thickBot="1" x14ac:dyDescent="0.25">
      <c r="B33" s="191"/>
      <c r="C33" s="42"/>
      <c r="D33" s="52"/>
      <c r="E33" s="53"/>
      <c r="F33" s="54"/>
      <c r="G33" s="55"/>
      <c r="H33" s="23"/>
    </row>
    <row r="34" spans="2:8" ht="15.75" customHeight="1" x14ac:dyDescent="0.2"/>
    <row r="35" spans="2:8" ht="15.75" customHeight="1" x14ac:dyDescent="0.2"/>
    <row r="36" spans="2:8" ht="15.75" customHeight="1" x14ac:dyDescent="0.2"/>
    <row r="37" spans="2:8" ht="15.75" customHeight="1" x14ac:dyDescent="0.2"/>
    <row r="38" spans="2:8" ht="15.75" customHeight="1" x14ac:dyDescent="0.2"/>
    <row r="39" spans="2:8" ht="15.75" customHeight="1" x14ac:dyDescent="0.2"/>
    <row r="40" spans="2:8" ht="15.75" customHeight="1" x14ac:dyDescent="0.2"/>
    <row r="41" spans="2:8" ht="15.75" customHeight="1" x14ac:dyDescent="0.2"/>
    <row r="42" spans="2:8" ht="15.75" customHeight="1" x14ac:dyDescent="0.2"/>
    <row r="43" spans="2:8" ht="15.75" customHeight="1" x14ac:dyDescent="0.2"/>
    <row r="44" spans="2:8" ht="15.75" customHeight="1" x14ac:dyDescent="0.2"/>
    <row r="45" spans="2:8" ht="15.75" customHeight="1" x14ac:dyDescent="0.2"/>
    <row r="46" spans="2:8" ht="15.75" customHeight="1" x14ac:dyDescent="0.2"/>
    <row r="47" spans="2:8" ht="15.75" customHeight="1" x14ac:dyDescent="0.2"/>
    <row r="48" spans="2: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</sheetData>
  <phoneticPr fontId="0" type="noConversion"/>
  <pageMargins left="0.75" right="0.75" top="1" bottom="1" header="0.5" footer="0.5"/>
  <pageSetup orientation="portrait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29</vt:i4>
      </vt:variant>
    </vt:vector>
  </HeadingPairs>
  <TitlesOfParts>
    <vt:vector size="29" baseType="lpstr">
      <vt:lpstr>Chapter 10</vt:lpstr>
      <vt:lpstr>#1</vt:lpstr>
      <vt:lpstr>#2</vt:lpstr>
      <vt:lpstr>#3</vt:lpstr>
      <vt:lpstr>#4</vt:lpstr>
      <vt:lpstr>#5</vt:lpstr>
      <vt:lpstr>#6</vt:lpstr>
      <vt:lpstr>#7</vt:lpstr>
      <vt:lpstr>#8</vt:lpstr>
      <vt:lpstr>#9</vt:lpstr>
      <vt:lpstr>#10</vt:lpstr>
      <vt:lpstr>#11</vt:lpstr>
      <vt:lpstr>#12</vt:lpstr>
      <vt:lpstr>#13</vt:lpstr>
      <vt:lpstr>#14</vt:lpstr>
      <vt:lpstr>#15</vt:lpstr>
      <vt:lpstr>#16</vt:lpstr>
      <vt:lpstr>#17</vt:lpstr>
      <vt:lpstr>#18</vt:lpstr>
      <vt:lpstr>#19</vt:lpstr>
      <vt:lpstr>#20</vt:lpstr>
      <vt:lpstr>#21</vt:lpstr>
      <vt:lpstr>#22</vt:lpstr>
      <vt:lpstr>#23</vt:lpstr>
      <vt:lpstr>#24</vt:lpstr>
      <vt:lpstr>#25</vt:lpstr>
      <vt:lpstr>#26</vt:lpstr>
      <vt:lpstr>#27</vt:lpstr>
      <vt:lpstr>#28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 Smolira</dc:creator>
  <cp:lastModifiedBy>Joe Smolira</cp:lastModifiedBy>
  <cp:lastPrinted>2005-02-13T20:04:06Z</cp:lastPrinted>
  <dcterms:created xsi:type="dcterms:W3CDTF">2002-01-24T03:34:48Z</dcterms:created>
  <dcterms:modified xsi:type="dcterms:W3CDTF">2015-10-09T22:53:08Z</dcterms:modified>
</cp:coreProperties>
</file>