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wreese\Documents\Finance 6020 (MBA core)\RWJJ 13th Solutions\"/>
    </mc:Choice>
  </mc:AlternateContent>
  <bookViews>
    <workbookView xWindow="0" yWindow="0" windowWidth="9000" windowHeight="7560"/>
  </bookViews>
  <sheets>
    <sheet name="Chapter 2" sheetId="8" r:id="rId1"/>
    <sheet name="Section 2.1" sheetId="1" r:id="rId2"/>
    <sheet name="Section 2.2" sheetId="2" r:id="rId3"/>
    <sheet name="Section 2.3" sheetId="3" r:id="rId4"/>
    <sheet name="Section 2.4" sheetId="9" r:id="rId5"/>
    <sheet name="Section 2.5" sheetId="5" r:id="rId6"/>
    <sheet name="Section 2.6" sheetId="10" r:id="rId7"/>
    <sheet name="Master it!" sheetId="6" r:id="rId8"/>
    <sheet name="Solution" sheetId="7" r:id="rId9"/>
  </sheets>
  <calcPr calcId="162913"/>
</workbook>
</file>

<file path=xl/calcChain.xml><?xml version="1.0" encoding="utf-8"?>
<calcChain xmlns="http://schemas.openxmlformats.org/spreadsheetml/2006/main">
  <c r="C14" i="3" l="1"/>
  <c r="J53" i="1" l="1"/>
  <c r="J46" i="5" s="1"/>
  <c r="J61" i="1"/>
  <c r="E22" i="10"/>
  <c r="E17" i="10" l="1"/>
  <c r="E16" i="10"/>
  <c r="E15" i="10"/>
  <c r="E55" i="1"/>
  <c r="J52" i="1"/>
  <c r="E19" i="2"/>
  <c r="C13" i="3" l="1"/>
  <c r="C12" i="3"/>
  <c r="C11" i="3"/>
  <c r="D24" i="3" s="1"/>
  <c r="C10" i="3"/>
  <c r="C9" i="3"/>
  <c r="J27" i="5" l="1"/>
  <c r="E21" i="10"/>
  <c r="E27" i="5"/>
  <c r="E36" i="5" s="1"/>
  <c r="E28" i="10"/>
  <c r="E29" i="10"/>
  <c r="E27" i="10"/>
  <c r="E26" i="10"/>
  <c r="E23" i="10" l="1"/>
  <c r="E13" i="10"/>
  <c r="E12" i="10"/>
  <c r="E57" i="5" l="1"/>
  <c r="J56" i="5"/>
  <c r="E48" i="5"/>
  <c r="E46" i="5"/>
  <c r="E45" i="5"/>
  <c r="J45" i="5"/>
  <c r="J47" i="5" s="1"/>
  <c r="E13" i="5"/>
  <c r="E12" i="5"/>
  <c r="E14" i="2"/>
  <c r="E16" i="2" s="1"/>
  <c r="E18" i="2" s="1"/>
  <c r="E22" i="2" s="1"/>
  <c r="D77" i="1"/>
  <c r="J59" i="1" s="1"/>
  <c r="D75" i="1"/>
  <c r="I62" i="1"/>
  <c r="J54" i="1"/>
  <c r="I54" i="1"/>
  <c r="J49" i="1"/>
  <c r="I49" i="1"/>
  <c r="E56" i="1"/>
  <c r="E59" i="1" s="1"/>
  <c r="J25" i="5" s="1"/>
  <c r="D56" i="1"/>
  <c r="D59" i="1" s="1"/>
  <c r="J26" i="5" s="1"/>
  <c r="E51" i="1"/>
  <c r="D51" i="1"/>
  <c r="C15" i="9" s="1"/>
  <c r="E30" i="10" l="1"/>
  <c r="E31" i="10" s="1"/>
  <c r="J58" i="1"/>
  <c r="E65" i="1"/>
  <c r="J28" i="5"/>
  <c r="C16" i="9"/>
  <c r="D16" i="9"/>
  <c r="D65" i="1"/>
  <c r="I65" i="1"/>
  <c r="E11" i="10"/>
  <c r="E18" i="10" s="1"/>
  <c r="E32" i="10" s="1"/>
  <c r="D15" i="9"/>
  <c r="E15" i="9" s="1"/>
  <c r="E59" i="5"/>
  <c r="E11" i="5"/>
  <c r="E47" i="5"/>
  <c r="E49" i="5" s="1"/>
  <c r="D49" i="3"/>
  <c r="J58" i="5" l="1"/>
  <c r="J57" i="5"/>
  <c r="E16" i="9"/>
  <c r="D21" i="9" l="1"/>
  <c r="E37" i="5" s="1"/>
  <c r="E56" i="5"/>
  <c r="E58" i="5" s="1"/>
  <c r="E60" i="5" s="1"/>
  <c r="F34" i="2"/>
  <c r="E102" i="1"/>
  <c r="J101" i="1"/>
  <c r="I101" i="1"/>
  <c r="E101" i="1"/>
  <c r="D101" i="1"/>
  <c r="D102" i="1"/>
  <c r="H24" i="1"/>
  <c r="H23" i="1"/>
  <c r="D24" i="1"/>
  <c r="D23" i="1"/>
  <c r="D34" i="1" l="1"/>
  <c r="D27" i="1"/>
  <c r="H27" i="1" s="1"/>
  <c r="H25" i="1" s="1"/>
  <c r="E14" i="5"/>
  <c r="E35" i="5" s="1"/>
  <c r="D103" i="1"/>
  <c r="I103" i="1" s="1"/>
  <c r="I102" i="1" s="1"/>
  <c r="E103" i="1"/>
  <c r="J103" i="1" s="1"/>
  <c r="J102" i="1" s="1"/>
  <c r="E38" i="5" l="1"/>
  <c r="F33" i="2" l="1"/>
  <c r="E25" i="2"/>
  <c r="J60" i="1" s="1"/>
  <c r="J62" i="1" s="1"/>
  <c r="J65" i="1" s="1"/>
</calcChain>
</file>

<file path=xl/sharedStrings.xml><?xml version="1.0" encoding="utf-8"?>
<sst xmlns="http://schemas.openxmlformats.org/spreadsheetml/2006/main" count="287" uniqueCount="237">
  <si>
    <t xml:space="preserve">NOTE: Some functions used in these spreadsheets may require that </t>
  </si>
  <si>
    <t>The Balance Sheet</t>
  </si>
  <si>
    <t>Current assets</t>
  </si>
  <si>
    <t>Net fixed assets</t>
  </si>
  <si>
    <t>Long-term debt</t>
  </si>
  <si>
    <t>Assets</t>
  </si>
  <si>
    <t>Fixed assets</t>
  </si>
  <si>
    <t>RWJ Excel Tip</t>
  </si>
  <si>
    <t>Current liabilities</t>
  </si>
  <si>
    <t>Shareholders' equity</t>
  </si>
  <si>
    <t>Total liabilities and</t>
  </si>
  <si>
    <t xml:space="preserve">  shareholders' equity</t>
  </si>
  <si>
    <t>Liabilities &amp; Shareholders' Equity</t>
  </si>
  <si>
    <t>Given the following information, what does the balance sheet look like? What is shareholders' equity? What is net working capital?</t>
  </si>
  <si>
    <t>Net working capital = Current assets - Current liabilities</t>
  </si>
  <si>
    <t xml:space="preserve">  Total assets</t>
  </si>
  <si>
    <t xml:space="preserve">  Accounts receivable</t>
  </si>
  <si>
    <t xml:space="preserve">  Inventory</t>
  </si>
  <si>
    <t xml:space="preserve">  Accounts payable</t>
  </si>
  <si>
    <t>Total assets</t>
  </si>
  <si>
    <t>We will be using this balance sheet in future calculations.</t>
  </si>
  <si>
    <t>Book</t>
  </si>
  <si>
    <t>Market</t>
  </si>
  <si>
    <t>Net working capital</t>
  </si>
  <si>
    <t>The Income Statement</t>
  </si>
  <si>
    <t>Taxes</t>
  </si>
  <si>
    <t>Net income</t>
  </si>
  <si>
    <t xml:space="preserve">  Dividends</t>
  </si>
  <si>
    <t>Cost of goods sold</t>
  </si>
  <si>
    <t>Depreciation</t>
  </si>
  <si>
    <t>Earnings before interest and taxes</t>
  </si>
  <si>
    <t>Interest paid</t>
  </si>
  <si>
    <t xml:space="preserve">  Addition to retained earnings</t>
  </si>
  <si>
    <t>Tax rate</t>
  </si>
  <si>
    <t>+ Depreciation</t>
  </si>
  <si>
    <t xml:space="preserve">   Operating cash flow</t>
  </si>
  <si>
    <t>Ending fixed assets</t>
  </si>
  <si>
    <t>- Beginning fixed assets</t>
  </si>
  <si>
    <t xml:space="preserve">  Net capital spending</t>
  </si>
  <si>
    <t>Operating cash flow</t>
  </si>
  <si>
    <t>- Net capital spending</t>
  </si>
  <si>
    <t>- Change in NWC</t>
  </si>
  <si>
    <t xml:space="preserve">  Cash flow from assets</t>
  </si>
  <si>
    <t>- Net new borrowing</t>
  </si>
  <si>
    <t>Dividends paid</t>
  </si>
  <si>
    <t>- Net new equity</t>
  </si>
  <si>
    <t>But
less 
than…</t>
  </si>
  <si>
    <t>In these spreadsheets, you will learn how to use the following Excel functions:</t>
  </si>
  <si>
    <t>The following conventions are used in these spreadsheets:</t>
  </si>
  <si>
    <t>1) Given data in blue</t>
  </si>
  <si>
    <t>2) Calculations in red</t>
  </si>
  <si>
    <t>the "Analysis ToolPak" or "Solver Add-In" be installed in Excel.</t>
  </si>
  <si>
    <t>then "Excel Options," "Add-Ins" and select</t>
  </si>
  <si>
    <t>"Solver Add-In," then click "OK."</t>
  </si>
  <si>
    <t>Chapter 2 - Section 1</t>
  </si>
  <si>
    <t>Net working capital =</t>
  </si>
  <si>
    <t>What are the earnings per share and dividends per share?</t>
  </si>
  <si>
    <t>Chapter 2 - Section 2</t>
  </si>
  <si>
    <t>Chapter 2 - Section 3</t>
  </si>
  <si>
    <t>The marginal tax rate will be:</t>
  </si>
  <si>
    <t>Chapter 2 - Section 4</t>
  </si>
  <si>
    <t>Average tax rate:</t>
  </si>
  <si>
    <t>Amount of income in marginal tax bracket:</t>
  </si>
  <si>
    <t>Total tax:</t>
  </si>
  <si>
    <t>Tax on the bottom of marginal tax bracket:</t>
  </si>
  <si>
    <t>Taxable
income is 
greater than
or equal
to….</t>
  </si>
  <si>
    <t>The marginal tax rate is:</t>
  </si>
  <si>
    <t>The average tax rate is:</t>
  </si>
  <si>
    <t>If taxable 
income is 
over --</t>
  </si>
  <si>
    <t>But not
over --</t>
  </si>
  <si>
    <t>The tax is:</t>
  </si>
  <si>
    <t>10% of the amount over $0</t>
  </si>
  <si>
    <t>a.</t>
  </si>
  <si>
    <t xml:space="preserve">b. </t>
  </si>
  <si>
    <t>c.</t>
  </si>
  <si>
    <t xml:space="preserve">d. </t>
  </si>
  <si>
    <t>of the amount over</t>
  </si>
  <si>
    <t>plus</t>
  </si>
  <si>
    <t>b.</t>
  </si>
  <si>
    <t>The total tax bill is:</t>
  </si>
  <si>
    <t>d.</t>
  </si>
  <si>
    <t>Spreadsheets are a very useful way to do financial calculations. Throughout these spreadsheets, we will use Excel to perform most of the calculations that are presented in the textbook. However, using Excel or any spreadsheet program is not a substitute for understanding the underlying calculations. The old adage "Garbage in - Garbage out" definitely applies to spreadsheets. You should realize that you do not need to understand these spreadsheets to understand Finance, but it is a useful tool for calculations. We would recommend that you first read the textbook to understand the concepts before you work through these spreadsheets. It might also be advantageous to work through the problems by hand or using a financial calculator. As with most calculations, there are often multiple ways to arrive at the correct solution. The spreadsheets show one method of solving the problem presented, not necessarily the only way to solve the problem with a spreadsheet.</t>
  </si>
  <si>
    <t>In order to make a spreadsheet more presentable, cell formatting is important. To make the numbers in a cell appear the way you would like them to, whether a dollar amount, percentage, or other format, select the cells you want to format, right-click, and select the "Format Cells" option. This will allow you to change the format of the numbers, the font, text color, cell background color, and lots of other options.</t>
  </si>
  <si>
    <t>To calculate the shareholders' equity, realize that total liabilities and shareholders' equity equals both total assets and current liabilities plus long-term debt plus shareholders' equity. Using these relationships, we can solve for shareholders' equity.</t>
  </si>
  <si>
    <t xml:space="preserve">Note that we will enter the data for the balance sheet here, but reference the numbers across different sheets, a very handy tool in Excel. Also, even though we know the balance sheet balances, we will have Excel do the balance sheet calculations for us anyway. For example, total current assets will be calculated in Excel even though the number is given in the textbook. </t>
  </si>
  <si>
    <t>Notice we used separate input cells for the market value and book value of debt even though the two numbers are the same. While they are the same in this case, they do not have to be the same. Using different input cells makes the spreadsheet more versatile.</t>
  </si>
  <si>
    <t>But
less 
than or equal to…</t>
  </si>
  <si>
    <t>Excel will not let you enter a mathematical operator ( = , + , - , etc.) at the beginning of a text cell. However, if you enter an apostrophe as the first character in a cell, Excel will consider anything in the cell as text, not a mathematical operation. This is how we entered the "+" before Depreciation.</t>
  </si>
  <si>
    <t xml:space="preserve">  Cash flow to creditors</t>
  </si>
  <si>
    <t xml:space="preserve">  Cash flow to stockholders</t>
  </si>
  <si>
    <t xml:space="preserve">"Go." Check "Analysis ToolPak" and </t>
  </si>
  <si>
    <t>Chapter 2</t>
  </si>
  <si>
    <t>by Brad Jordan and Joe Smolira</t>
  </si>
  <si>
    <t xml:space="preserve">Many of the examples in this chapter deal with the fictitious U.S. Composite Corporation. The balance sheet for the company is below. </t>
  </si>
  <si>
    <t>The income statement measures performance over time. The income statement for U.S. Composite Corporation is:</t>
  </si>
  <si>
    <t>Now we are ready to calculate the financial cash flows for the fictitious U.S. Composite Corporation. When we calculate the cash flows, we are going to reference inputs and calculations from the previous worksheets so we do not have to enter the balance sheet and income statements again.</t>
  </si>
  <si>
    <t xml:space="preserve">  Cash and equivalents</t>
  </si>
  <si>
    <t xml:space="preserve">    Total current assets</t>
  </si>
  <si>
    <t>Liabilities and Stockholder's Equity</t>
  </si>
  <si>
    <t xml:space="preserve">  Less accumulated depreciation</t>
  </si>
  <si>
    <t xml:space="preserve">    Net property, plant, and</t>
  </si>
  <si>
    <t xml:space="preserve">       equipment</t>
  </si>
  <si>
    <t xml:space="preserve">  Intangible assets and others</t>
  </si>
  <si>
    <t xml:space="preserve">    Total fixed assets</t>
  </si>
  <si>
    <t>Long-term liabilities</t>
  </si>
  <si>
    <t xml:space="preserve">  Deferred taxes</t>
  </si>
  <si>
    <t xml:space="preserve">  Long-term debt</t>
  </si>
  <si>
    <t xml:space="preserve">    Total long-term liabilities</t>
  </si>
  <si>
    <t>Stockholders' equity</t>
  </si>
  <si>
    <t xml:space="preserve">  Preferred stock</t>
  </si>
  <si>
    <t xml:space="preserve">  Capital surplus</t>
  </si>
  <si>
    <t xml:space="preserve">  Accumulated retained earnings</t>
  </si>
  <si>
    <t xml:space="preserve">    Less treasury stock</t>
  </si>
  <si>
    <t xml:space="preserve">      Total equity</t>
  </si>
  <si>
    <t xml:space="preserve">   stockholders' equity</t>
  </si>
  <si>
    <t>Notes to balance sheet</t>
  </si>
  <si>
    <t>Additional capital surplus of</t>
  </si>
  <si>
    <t>Below we have both the book value and market value balance sheets for the Cooney Corporation.</t>
  </si>
  <si>
    <t>Selling, general, and administrative expenses</t>
  </si>
  <si>
    <t>Operating income</t>
  </si>
  <si>
    <t>Other income</t>
  </si>
  <si>
    <t>Earnings before interest and taxes (EBIT)</t>
  </si>
  <si>
    <t>Interest expense</t>
  </si>
  <si>
    <t>Pretax income</t>
  </si>
  <si>
    <t>Example 2.1: Market Value versus Book Value</t>
  </si>
  <si>
    <t>Chapter 2 - Section 5</t>
  </si>
  <si>
    <t>Net Working Capital</t>
  </si>
  <si>
    <t>Net working capital is current assets minus current liabilities. When we calculate the net working capital, we are going to reference inputs and calculations from the previous worksheets so we do not have to enter the balance sheet again.</t>
  </si>
  <si>
    <t>U.S. Composite Corporation
Net Working Capital</t>
  </si>
  <si>
    <t>Current
 liabilities</t>
  </si>
  <si>
    <t>Current 
assets</t>
  </si>
  <si>
    <t>Net Working
Capital</t>
  </si>
  <si>
    <t>We can calculate the change in net working capital, which is the firm's investment in net working capital for the year. The change in net working capital is:</t>
  </si>
  <si>
    <t>- Current taxes</t>
  </si>
  <si>
    <t>To calculate the total cash flows of the firm, we also need the change in net working capital, which we previously calculated. Now we are ready to calculate the cash flow of the firm for U.S. Composite Corporation. The cash flow from the firm is the operating cash flow less the capital spending less the change in NWC. The cash flow from the firm is:</t>
  </si>
  <si>
    <t>- Proceeds from long-term debt sales</t>
  </si>
  <si>
    <t>+ Retirement of debt</t>
  </si>
  <si>
    <t xml:space="preserve">      Debt service</t>
  </si>
  <si>
    <t xml:space="preserve">      Cash flow to creditors</t>
  </si>
  <si>
    <t>The cash flow to stockholders can also be calculated in two ways. Below, we show the calculations for both methods.</t>
  </si>
  <si>
    <t>+ Repurchase of stock</t>
  </si>
  <si>
    <t xml:space="preserve">      Cash to stockholders</t>
  </si>
  <si>
    <t>- Proceeds from new stock issue</t>
  </si>
  <si>
    <t xml:space="preserve">      Cash flow to stockholders</t>
  </si>
  <si>
    <t>Chapter 2 - Section 6</t>
  </si>
  <si>
    <t>The Accounting Statement of Cash Flows</t>
  </si>
  <si>
    <t>Operations</t>
  </si>
  <si>
    <t xml:space="preserve">  Net income</t>
  </si>
  <si>
    <t xml:space="preserve">  Depreciation</t>
  </si>
  <si>
    <t xml:space="preserve">  Changes in assets and liabilities</t>
  </si>
  <si>
    <t xml:space="preserve">    Accounts receivable</t>
  </si>
  <si>
    <t xml:space="preserve">    Inventories</t>
  </si>
  <si>
    <t xml:space="preserve">    Accounts payable</t>
  </si>
  <si>
    <t>Total cash flow from operations</t>
  </si>
  <si>
    <t>Investing activities</t>
  </si>
  <si>
    <t xml:space="preserve">  Acquisition of fixed assets</t>
  </si>
  <si>
    <t xml:space="preserve">  Sale of fixed assets</t>
  </si>
  <si>
    <t>Total cash flow from investing activities</t>
  </si>
  <si>
    <t>Financing activities</t>
  </si>
  <si>
    <t xml:space="preserve">  Retirement of long-term debt</t>
  </si>
  <si>
    <t xml:space="preserve">  Proceeds from long-term debt sales</t>
  </si>
  <si>
    <t xml:space="preserve">  Repurchase of stock</t>
  </si>
  <si>
    <t xml:space="preserve">  Proceeds from new stock issue</t>
  </si>
  <si>
    <t>Total cash flow from financing activities</t>
  </si>
  <si>
    <t>Change in cash (on balance sheet)</t>
  </si>
  <si>
    <t>Capital spending is the amount a company spends on fixed assets. For the first method of calculating, we need the dollar amounts for the purchases of new fixed assets and the sale of fixed assets. Since these are amounts we need to know outside the spreadsheet, we have made these cells inputs. For the second method of calculating the capital spending, we need numbers from the balance sheet. Below you will see both calculations for capital spending.</t>
  </si>
  <si>
    <t>Acquisition of fixed assets</t>
  </si>
  <si>
    <t>- Sales of fixed assets</t>
  </si>
  <si>
    <t xml:space="preserve">    Total current liabilities</t>
  </si>
  <si>
    <t xml:space="preserve">  Common stock ($1 par value)</t>
  </si>
  <si>
    <t>We are given the following information on the Cooney Corporation:</t>
  </si>
  <si>
    <t>Total operating revenues</t>
  </si>
  <si>
    <t>The cash flow from operations is the cash flow generated by the business activities of the firm. For the U.S. Composite Corporation, the operating cash flow is:</t>
  </si>
  <si>
    <t>Chapter 2 - Master It!</t>
  </si>
  <si>
    <t>Master It! Solution</t>
  </si>
  <si>
    <t>Of course, you could create a spreadsheet to calculate the total tax bill and average tax rate for a given level of taxable income. In fact, the Master It! problem at the end of this workbook asks you to create such a spreadsheet.</t>
  </si>
  <si>
    <r>
      <t xml:space="preserve">Ross, Westerfield, Jaffe, and Jordan's </t>
    </r>
    <r>
      <rPr>
        <b/>
        <i/>
        <sz val="12"/>
        <color rgb="FF000000"/>
        <rFont val="Calibri"/>
        <family val="2"/>
        <scheme val="minor"/>
      </rPr>
      <t>Excel Master</t>
    </r>
  </si>
  <si>
    <t>To install these, click on the File tab</t>
  </si>
  <si>
    <t>Below, we have the tax table for a married couple, as well as a taxable income.</t>
  </si>
  <si>
    <t>Earnings per share = Net income/Total shares outstanding =</t>
  </si>
  <si>
    <t xml:space="preserve">Dividends per share = Total dividends/Total shares outstanding = </t>
  </si>
  <si>
    <t>The average tax rate is the total taxes divided by the taxable income, or:</t>
  </si>
  <si>
    <t>Create a tax table for a married couple similar to the individual tax table shown above.</t>
  </si>
  <si>
    <t>Liabilities and Shareholders' Equity</t>
  </si>
  <si>
    <t>Notice that we entered the minimum and maximum amount for each marginal tax rate in separate columns. We will explain why we did this shortly. The marginal tax rate is the tax on the next dollar of income. Suppose a single individual has the following income:</t>
  </si>
  <si>
    <t>Cash Flow of the Firm</t>
  </si>
  <si>
    <t>Cooney Corporation 
Balance Sheets
Book Value and Market Value</t>
  </si>
  <si>
    <t>Using Excel to find the marginal tax rate can be accomplished using the VLOOKUP function. However, calculating the total tax bill is a little more difficult. Below we have shown a copy of the IRS tax table for an unmarried individual for 2021 (the income thresholds are indexed to inflation and change through time).</t>
  </si>
  <si>
    <r>
      <t xml:space="preserve">Corporate Finance, </t>
    </r>
    <r>
      <rPr>
        <b/>
        <sz val="12"/>
        <color rgb="FF000000"/>
        <rFont val="Calibri"/>
        <family val="2"/>
        <scheme val="minor"/>
      </rPr>
      <t>13th edition</t>
    </r>
  </si>
  <si>
    <t>Version 13.0</t>
  </si>
  <si>
    <t>In the balance sheet, select the 2021 cash balance, go to Formulas, and select Trace Dependents. This will draw a line from the cash balance cell to the 2021 total current assets. This function draws an arrow to any cell that uses the selected cell in a calculation. If you go to the total assets cell, and choose Trace Precedents from the same menu, Excel will draw a line from total current assets and total fixed assets to total assets. Tracing precedents allows us to see which cells the cell we selected is using for the calculation in that cell. Both functions are useful for tracing where cells are used in future calculations or which cell is used in the current calculation.</t>
  </si>
  <si>
    <t>The income tax table for an unmarried individual in 2021 is:</t>
  </si>
  <si>
    <t>U.S. Composite Corporation
2022 Operating Cash Flow</t>
  </si>
  <si>
    <t>U.S. Composite Corporation
2022 Capital Spending</t>
  </si>
  <si>
    <t>U.S. Composite Corporation
2022 Cash Flow from Assets</t>
  </si>
  <si>
    <t>U.S. Composite Corporation
2022 Cash Flow to Creditors</t>
  </si>
  <si>
    <t>U.S. Composite Corporation
2022 Cash Flow to Stockholders</t>
  </si>
  <si>
    <t>U.S. Composite Corporation
2022 Statement of Cash Flows</t>
  </si>
  <si>
    <r>
      <t xml:space="preserve">Throughout these spreadsheets, Excel tips will be highlighted in blue. The tips will range from specific functions to formatting and displaying output. The first application we will use is building a basic balance sheet. Although we could enter the numbers directly into the balance sheet, in some cases, our preference is to create a column of variables and then refer to these input cells in the balance sheet. We also believe in the use of color to differentiate input cells and calculation cells. In these spreadsheets, if the </t>
    </r>
    <r>
      <rPr>
        <sz val="12"/>
        <color rgb="FF0050C7"/>
        <rFont val="Calibri"/>
        <family val="2"/>
        <scheme val="minor"/>
      </rPr>
      <t>number is blue</t>
    </r>
    <r>
      <rPr>
        <sz val="12"/>
        <color theme="1"/>
        <rFont val="Calibri"/>
        <family val="2"/>
        <scheme val="minor"/>
      </rPr>
      <t xml:space="preserve">, it is an input cell. If the </t>
    </r>
    <r>
      <rPr>
        <sz val="12"/>
        <color rgb="FFB80000"/>
        <rFont val="Calibri"/>
        <family val="2"/>
        <scheme val="minor"/>
      </rPr>
      <t>number is red</t>
    </r>
    <r>
      <rPr>
        <sz val="12"/>
        <color theme="1"/>
        <rFont val="Calibri"/>
        <family val="2"/>
        <scheme val="minor"/>
      </rPr>
      <t>, the cell is a calculation or references an input cell.</t>
    </r>
  </si>
  <si>
    <t>Short-term debt</t>
  </si>
  <si>
    <t>U.S. Composite Corporation
2021 and 2022 Balance Sheets
(in millions)</t>
  </si>
  <si>
    <t>Book value of fixed assets</t>
  </si>
  <si>
    <t>Market value of fixed assets</t>
  </si>
  <si>
    <t>Book value of net working capital</t>
  </si>
  <si>
    <t>Market value of net working capital</t>
  </si>
  <si>
    <t>Book value of long-term debt</t>
  </si>
  <si>
    <t>Market value of long-term debt</t>
  </si>
  <si>
    <t>Par value of stock</t>
  </si>
  <si>
    <t>New debt issued</t>
  </si>
  <si>
    <t>Debt retired</t>
  </si>
  <si>
    <t>Stock repurchased</t>
  </si>
  <si>
    <t>New shares issued</t>
  </si>
  <si>
    <t>Share price of new shares</t>
  </si>
  <si>
    <t>Total par value of new shares</t>
  </si>
  <si>
    <t xml:space="preserve">  new shares</t>
  </si>
  <si>
    <t xml:space="preserve">  Property, plant, and equipment</t>
  </si>
  <si>
    <t>U.S. Composite Corporation
2022 Income Statement
(in millions)</t>
  </si>
  <si>
    <t xml:space="preserve">  Current</t>
  </si>
  <si>
    <t xml:space="preserve">  Deferred</t>
  </si>
  <si>
    <t>Suppose that the shares outstanding for U.S. Composite Corporation (in millions) are:</t>
  </si>
  <si>
    <t>Taxable income</t>
  </si>
  <si>
    <t>Marginal tax rate</t>
  </si>
  <si>
    <t>To have Excel find the marginal tax rate at the requested level of income, we used VLOOKUP. This function is found under Lookup &amp; Reference. The format for this function is VLOOKUP(lookup_value,table_array,col_index_num,range_lookup). The lookup_value is the number we want to find, in this case the taxable income. The table_array is where we want to look for the number, col_index_num is the column in the selected data we want the answer returned from, and range_lookup allows you to request an answer only for an exact match (if FALSE is entered) or an approximate match (the default, or if TRUE is entered.) In this case, we highlighted the entire table, used the cell with the net income amount as the lookup_value, and entered "3" as the col_index_num since we wanted the number from the 3rd column we highlighted returned as our answer. Since we did not enter a value for range_lookup, the default option was to look for the closest number and return the value from the column. Click on the marginal income tax rate calculation cell to see the syntax we used.</t>
  </si>
  <si>
    <t>Change in net working capital</t>
  </si>
  <si>
    <t>To reference data in another worksheet, first enter an equal sign in the cell you want the data in, then move the cursor to the tab at the bottom of the spreadsheet that corresponds to the worksheet you want. Go to the cell that contains the desired data, left-click your mouse, and press enter. To get back to the current worksheet, click on the appropriate worksheet tab at the bottom of the spreadsheet.</t>
  </si>
  <si>
    <t>The cash flow to creditors can be calculated as interest plus retirement of debt minus the proceeds of new debt, or as the interest paid minus net new borrowing. Net new borrowing is the difference between the ending long-term debt and the beginning long-term debt. Below, we calculate the cash flow to creditors using both methods.</t>
  </si>
  <si>
    <t xml:space="preserve">The accounting statement of cash flows has three sections. The first section includes cash flow that results from the firm's normal operating activities. The second section includes the cash flows from the firm's investing activities, and the third section is the cash flow from the firm's financing activities. Below, we show the accounting statement of cash flows for the U.S. Composite Corporation. </t>
  </si>
  <si>
    <t>$995.00 plus 12% of the amount over $9,950</t>
  </si>
  <si>
    <t>$4,664.00 plus 22% of the amount over $40,525</t>
  </si>
  <si>
    <t>$14,751.00 plus 24% of the amount over $86,375</t>
  </si>
  <si>
    <t>$33,603.00 plus 32% of the amount over $164,925</t>
  </si>
  <si>
    <t>$47,843.00 plus 35% of the amount over $209,425</t>
  </si>
  <si>
    <t>$157,804.50 plus 37% of the amount over $523,600</t>
  </si>
  <si>
    <t>In reading this table, the marginal tax rate for taxable income less than $9,950 is 10 percent. If the taxable income is between $9,950 and $40,525, the tax bill is $995 plus the marginal taxes. The marginal taxes are calculated as the taxable income minus $9,950 times the marginal tax rate of 12 percent.</t>
  </si>
  <si>
    <t>For the given taxable income, what is the marginal tax rate?</t>
  </si>
  <si>
    <t>For the given taxable income, what is the total tax bill?</t>
  </si>
  <si>
    <t>For the given taxable income, what is the average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</si>
</sst>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quot;$&quot;#,##0"/>
    <numFmt numFmtId="166" formatCode="_(&quot;$&quot;* #,##0_);_(&quot;$&quot;* \(#,##0\);_(&quot;$&quot;* &quot;-&quot;??_);_(@_)"/>
    <numFmt numFmtId="167" formatCode="_(&quot;$&quot;* #,##0.00_);_(&quot;$&quot;* \(#,##0.00\);_(&quot;$&quot;* &quot;-&quot;_);_(@_)"/>
  </numFmts>
  <fonts count="43" x14ac:knownFonts="1">
    <font>
      <sz val="11"/>
      <color theme="1"/>
      <name val="Calibri"/>
      <family val="2"/>
      <scheme val="minor"/>
    </font>
    <font>
      <sz val="12"/>
      <color theme="1"/>
      <name val="Calibri"/>
      <family val="2"/>
      <scheme val="minor"/>
    </font>
    <font>
      <sz val="10"/>
      <name val="Arial"/>
      <family val="2"/>
    </font>
    <font>
      <sz val="12"/>
      <color indexed="12"/>
      <name val="Calibri"/>
      <family val="2"/>
    </font>
    <font>
      <sz val="12"/>
      <color indexed="10"/>
      <name val="Calibri"/>
      <family val="2"/>
    </font>
    <font>
      <sz val="12"/>
      <name val="Calibri"/>
      <family val="2"/>
    </font>
    <font>
      <sz val="11"/>
      <color theme="1"/>
      <name val="Calibri"/>
      <family val="2"/>
      <scheme val="minor"/>
    </font>
    <font>
      <b/>
      <sz val="11"/>
      <color theme="1"/>
      <name val="Calibri"/>
      <family val="2"/>
      <scheme val="minor"/>
    </font>
    <font>
      <b/>
      <sz val="14"/>
      <color theme="0"/>
      <name val="Calibri"/>
      <family val="2"/>
      <scheme val="minor"/>
    </font>
    <font>
      <sz val="12"/>
      <color theme="1"/>
      <name val="Calibri"/>
      <family val="2"/>
      <scheme val="minor"/>
    </font>
    <font>
      <b/>
      <sz val="12"/>
      <color theme="1"/>
      <name val="Calibri"/>
      <family val="2"/>
      <scheme val="minor"/>
    </font>
    <font>
      <sz val="12"/>
      <color rgb="FF0000FF"/>
      <name val="Calibri"/>
      <family val="2"/>
      <scheme val="minor"/>
    </font>
    <font>
      <i/>
      <sz val="12"/>
      <color theme="1"/>
      <name val="Calibri"/>
      <family val="2"/>
      <scheme val="minor"/>
    </font>
    <font>
      <b/>
      <i/>
      <sz val="12"/>
      <color theme="1"/>
      <name val="Calibri"/>
      <family val="2"/>
      <scheme val="minor"/>
    </font>
    <font>
      <sz val="12"/>
      <name val="Calibri"/>
      <family val="2"/>
      <scheme val="minor"/>
    </font>
    <font>
      <sz val="12"/>
      <color rgb="FFFF0000"/>
      <name val="Calibri"/>
      <family val="2"/>
      <scheme val="minor"/>
    </font>
    <font>
      <sz val="11"/>
      <color rgb="FF0000FF"/>
      <name val="Calibri"/>
      <family val="2"/>
      <scheme val="minor"/>
    </font>
    <font>
      <sz val="16"/>
      <color theme="1"/>
      <name val="Calibri"/>
      <family val="2"/>
      <scheme val="minor"/>
    </font>
    <font>
      <sz val="10"/>
      <color indexed="8"/>
      <name val="Calibri"/>
      <family val="2"/>
      <scheme val="minor"/>
    </font>
    <font>
      <sz val="10"/>
      <name val="Calibri"/>
      <family val="2"/>
      <scheme val="minor"/>
    </font>
    <font>
      <sz val="48"/>
      <color indexed="52"/>
      <name val="Calibri"/>
      <family val="2"/>
      <scheme val="minor"/>
    </font>
    <font>
      <sz val="10"/>
      <color indexed="19"/>
      <name val="Calibri"/>
      <family val="2"/>
      <scheme val="minor"/>
    </font>
    <font>
      <sz val="12"/>
      <color indexed="8"/>
      <name val="Calibri"/>
      <family val="2"/>
      <scheme val="minor"/>
    </font>
    <font>
      <i/>
      <sz val="11"/>
      <color theme="1"/>
      <name val="Calibri"/>
      <family val="2"/>
      <scheme val="minor"/>
    </font>
    <font>
      <b/>
      <sz val="12"/>
      <color indexed="9"/>
      <name val="Calibri"/>
      <family val="2"/>
      <scheme val="minor"/>
    </font>
    <font>
      <b/>
      <sz val="12"/>
      <color theme="0"/>
      <name val="Calibri"/>
      <family val="2"/>
      <scheme val="minor"/>
    </font>
    <font>
      <b/>
      <sz val="12"/>
      <color rgb="FF000000"/>
      <name val="Calibri"/>
      <family val="2"/>
      <scheme val="minor"/>
    </font>
    <font>
      <b/>
      <i/>
      <sz val="12"/>
      <color rgb="FF000000"/>
      <name val="Calibri"/>
      <family val="2"/>
      <scheme val="minor"/>
    </font>
    <font>
      <b/>
      <sz val="16"/>
      <color rgb="FF000099"/>
      <name val="Calibri"/>
      <family val="2"/>
      <scheme val="minor"/>
    </font>
    <font>
      <sz val="11"/>
      <color rgb="FF000099"/>
      <name val="Calibri"/>
      <family val="2"/>
      <scheme val="minor"/>
    </font>
    <font>
      <b/>
      <sz val="16"/>
      <color rgb="FF000099"/>
      <name val="Calibri"/>
      <family val="2"/>
    </font>
    <font>
      <b/>
      <sz val="12"/>
      <color rgb="FF000099"/>
      <name val="Calibri"/>
      <family val="2"/>
      <scheme val="minor"/>
    </font>
    <font>
      <sz val="16"/>
      <color rgb="FF000099"/>
      <name val="Calibri"/>
      <family val="2"/>
      <scheme val="minor"/>
    </font>
    <font>
      <sz val="12"/>
      <color rgb="FF000099"/>
      <name val="Calibri"/>
      <family val="2"/>
      <scheme val="minor"/>
    </font>
    <font>
      <i/>
      <sz val="12"/>
      <name val="Calibri"/>
      <family val="2"/>
      <scheme val="minor"/>
    </font>
    <font>
      <b/>
      <sz val="14"/>
      <color rgb="FF0050C7"/>
      <name val="Calibri"/>
      <family val="2"/>
      <scheme val="minor"/>
    </font>
    <font>
      <b/>
      <sz val="14"/>
      <color rgb="FFB80000"/>
      <name val="Calibri"/>
      <family val="2"/>
      <scheme val="minor"/>
    </font>
    <font>
      <sz val="12"/>
      <color rgb="FF0050C7"/>
      <name val="Calibri"/>
      <family val="2"/>
      <scheme val="minor"/>
    </font>
    <font>
      <sz val="12"/>
      <color rgb="FFB80000"/>
      <name val="Calibri"/>
      <family val="2"/>
      <scheme val="minor"/>
    </font>
    <font>
      <sz val="12"/>
      <color rgb="FFB80000"/>
      <name val="Calibri"/>
      <family val="2"/>
    </font>
    <font>
      <sz val="11"/>
      <color rgb="FFB80000"/>
      <name val="Calibri"/>
      <family val="2"/>
      <scheme val="minor"/>
    </font>
    <font>
      <sz val="12"/>
      <color rgb="FF0050C7"/>
      <name val="Calibri"/>
      <family val="2"/>
    </font>
    <font>
      <sz val="11"/>
      <color rgb="FF0050C7"/>
      <name val="Calibri"/>
      <family val="2"/>
      <scheme val="minor"/>
    </font>
  </fonts>
  <fills count="10">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rgb="FFCCFFCC"/>
        <bgColor indexed="64"/>
      </patternFill>
    </fill>
    <fill>
      <patternFill patternType="solid">
        <fgColor rgb="FF66FFFF"/>
        <bgColor indexed="64"/>
      </patternFill>
    </fill>
    <fill>
      <patternFill patternType="solid">
        <fgColor rgb="FFFFFF00"/>
        <bgColor indexed="64"/>
      </patternFill>
    </fill>
    <fill>
      <patternFill patternType="solid">
        <fgColor rgb="FFCCFFFF"/>
        <bgColor indexed="64"/>
      </patternFill>
    </fill>
    <fill>
      <patternFill patternType="solid">
        <fgColor rgb="FF66CCFF"/>
        <bgColor indexed="64"/>
      </patternFill>
    </fill>
  </fills>
  <borders count="23">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0" borderId="0"/>
    <xf numFmtId="9" fontId="6" fillId="0" borderId="0" applyFont="0" applyFill="0" applyBorder="0" applyAlignment="0" applyProtection="0"/>
  </cellStyleXfs>
  <cellXfs count="222">
    <xf numFmtId="0" fontId="0" fillId="0" borderId="0" xfId="0"/>
    <xf numFmtId="0" fontId="9" fillId="4" borderId="0" xfId="0" applyFont="1" applyFill="1"/>
    <xf numFmtId="0" fontId="0" fillId="4" borderId="0" xfId="0" applyFill="1"/>
    <xf numFmtId="0" fontId="10" fillId="4" borderId="0" xfId="0" applyFont="1" applyFill="1"/>
    <xf numFmtId="0" fontId="9" fillId="5" borderId="2" xfId="0" applyFont="1" applyFill="1" applyBorder="1"/>
    <xf numFmtId="42" fontId="3" fillId="5" borderId="0" xfId="0" applyNumberFormat="1" applyFont="1" applyFill="1" applyBorder="1"/>
    <xf numFmtId="0" fontId="9" fillId="5" borderId="0" xfId="0" applyFont="1" applyFill="1" applyBorder="1"/>
    <xf numFmtId="42" fontId="9" fillId="5" borderId="0" xfId="0" applyNumberFormat="1" applyFont="1" applyFill="1" applyBorder="1"/>
    <xf numFmtId="0" fontId="9" fillId="5" borderId="6" xfId="0" applyFont="1" applyFill="1" applyBorder="1"/>
    <xf numFmtId="42" fontId="4" fillId="5" borderId="7" xfId="0" applyNumberFormat="1" applyFont="1" applyFill="1" applyBorder="1"/>
    <xf numFmtId="0" fontId="9" fillId="5" borderId="7" xfId="0" applyFont="1" applyFill="1" applyBorder="1"/>
    <xf numFmtId="42" fontId="4" fillId="5" borderId="8" xfId="0" applyNumberFormat="1" applyFont="1" applyFill="1" applyBorder="1"/>
    <xf numFmtId="42" fontId="4" fillId="5" borderId="0" xfId="0" applyNumberFormat="1" applyFont="1" applyFill="1" applyBorder="1"/>
    <xf numFmtId="0" fontId="12" fillId="5" borderId="9" xfId="0" applyFont="1" applyFill="1" applyBorder="1" applyAlignment="1">
      <alignment horizontal="center"/>
    </xf>
    <xf numFmtId="0" fontId="12" fillId="5" borderId="0" xfId="0" applyFont="1" applyFill="1" applyBorder="1" applyAlignment="1">
      <alignment horizontal="center"/>
    </xf>
    <xf numFmtId="0" fontId="13" fillId="6" borderId="2" xfId="0" applyFont="1" applyFill="1" applyBorder="1"/>
    <xf numFmtId="0" fontId="9" fillId="6" borderId="0" xfId="0" applyFont="1" applyFill="1" applyBorder="1"/>
    <xf numFmtId="2" fontId="9" fillId="6" borderId="0" xfId="0" applyNumberFormat="1" applyFont="1" applyFill="1" applyBorder="1"/>
    <xf numFmtId="0" fontId="9" fillId="6" borderId="0" xfId="0" applyFont="1" applyFill="1"/>
    <xf numFmtId="0" fontId="0" fillId="6" borderId="0" xfId="0" applyFill="1"/>
    <xf numFmtId="42" fontId="5" fillId="5" borderId="0" xfId="0" applyNumberFormat="1" applyFont="1" applyFill="1" applyBorder="1"/>
    <xf numFmtId="0" fontId="14" fillId="5" borderId="0" xfId="0" applyFont="1" applyFill="1" applyBorder="1"/>
    <xf numFmtId="42" fontId="14" fillId="5" borderId="0" xfId="0" applyNumberFormat="1" applyFont="1" applyFill="1" applyBorder="1"/>
    <xf numFmtId="42" fontId="15" fillId="4" borderId="0" xfId="0" applyNumberFormat="1" applyFont="1" applyFill="1"/>
    <xf numFmtId="0" fontId="12" fillId="4" borderId="0" xfId="0" applyFont="1" applyFill="1"/>
    <xf numFmtId="0" fontId="12" fillId="5" borderId="0" xfId="0" applyFont="1" applyFill="1" applyBorder="1"/>
    <xf numFmtId="0" fontId="12" fillId="5" borderId="2" xfId="0" applyFont="1" applyFill="1" applyBorder="1"/>
    <xf numFmtId="0" fontId="12" fillId="5" borderId="3" xfId="0" applyFont="1" applyFill="1" applyBorder="1"/>
    <xf numFmtId="0" fontId="9" fillId="5" borderId="3" xfId="0" applyFont="1" applyFill="1" applyBorder="1"/>
    <xf numFmtId="42" fontId="11" fillId="5" borderId="0" xfId="0" applyNumberFormat="1" applyFont="1" applyFill="1" applyBorder="1"/>
    <xf numFmtId="42" fontId="11" fillId="5" borderId="3" xfId="0" applyNumberFormat="1" applyFont="1" applyFill="1" applyBorder="1"/>
    <xf numFmtId="41" fontId="11" fillId="5" borderId="0" xfId="0" applyNumberFormat="1" applyFont="1" applyFill="1" applyBorder="1"/>
    <xf numFmtId="41" fontId="11" fillId="5" borderId="7" xfId="0" applyNumberFormat="1" applyFont="1" applyFill="1" applyBorder="1"/>
    <xf numFmtId="42" fontId="15" fillId="5" borderId="11" xfId="0" applyNumberFormat="1" applyFont="1" applyFill="1" applyBorder="1"/>
    <xf numFmtId="42" fontId="9" fillId="5" borderId="3" xfId="0" applyNumberFormat="1" applyFont="1" applyFill="1" applyBorder="1"/>
    <xf numFmtId="42" fontId="15" fillId="5" borderId="0" xfId="0" applyNumberFormat="1" applyFont="1" applyFill="1" applyBorder="1"/>
    <xf numFmtId="42" fontId="15" fillId="5" borderId="3" xfId="0" applyNumberFormat="1" applyFont="1" applyFill="1" applyBorder="1"/>
    <xf numFmtId="0" fontId="9" fillId="5" borderId="8" xfId="0" applyFont="1" applyFill="1" applyBorder="1"/>
    <xf numFmtId="0" fontId="12" fillId="5" borderId="3" xfId="0" applyFont="1" applyFill="1" applyBorder="1" applyAlignment="1">
      <alignment horizontal="center"/>
    </xf>
    <xf numFmtId="41" fontId="4" fillId="5" borderId="3" xfId="0" applyNumberFormat="1" applyFont="1" applyFill="1" applyBorder="1"/>
    <xf numFmtId="0" fontId="16" fillId="4" borderId="0" xfId="0" applyFont="1" applyFill="1" applyAlignment="1">
      <alignment horizontal="center"/>
    </xf>
    <xf numFmtId="0" fontId="17" fillId="4" borderId="0" xfId="0" applyFont="1" applyFill="1"/>
    <xf numFmtId="0" fontId="12" fillId="5" borderId="14" xfId="0" applyFont="1" applyFill="1" applyBorder="1" applyAlignment="1">
      <alignment horizontal="center" wrapText="1"/>
    </xf>
    <xf numFmtId="0" fontId="12" fillId="5" borderId="9" xfId="0" applyFont="1" applyFill="1" applyBorder="1" applyAlignment="1">
      <alignment horizontal="center" wrapText="1"/>
    </xf>
    <xf numFmtId="9" fontId="15" fillId="4" borderId="0" xfId="2" applyFont="1" applyFill="1"/>
    <xf numFmtId="42" fontId="9" fillId="4" borderId="0" xfId="0" applyNumberFormat="1" applyFont="1" applyFill="1"/>
    <xf numFmtId="44" fontId="15" fillId="4" borderId="0" xfId="0" applyNumberFormat="1" applyFont="1" applyFill="1"/>
    <xf numFmtId="41" fontId="15" fillId="4" borderId="0" xfId="0" applyNumberFormat="1" applyFont="1" applyFill="1"/>
    <xf numFmtId="9" fontId="9" fillId="4" borderId="0" xfId="2" applyFont="1" applyFill="1" applyAlignment="1">
      <alignment horizontal="center"/>
    </xf>
    <xf numFmtId="0" fontId="18" fillId="2" borderId="0" xfId="1" applyFont="1" applyFill="1"/>
    <xf numFmtId="0" fontId="19" fillId="2" borderId="0" xfId="1" applyFont="1" applyFill="1"/>
    <xf numFmtId="2" fontId="20" fillId="2" borderId="0" xfId="1" applyNumberFormat="1" applyFont="1" applyFill="1" applyBorder="1" applyAlignment="1"/>
    <xf numFmtId="0" fontId="21" fillId="2" borderId="0" xfId="1" applyFont="1" applyFill="1" applyBorder="1"/>
    <xf numFmtId="0" fontId="19" fillId="2" borderId="0" xfId="1" applyFont="1" applyFill="1" applyBorder="1"/>
    <xf numFmtId="0" fontId="18" fillId="7" borderId="0" xfId="1" applyFont="1" applyFill="1" applyBorder="1"/>
    <xf numFmtId="0" fontId="26" fillId="7" borderId="0" xfId="1" applyFont="1" applyFill="1" applyBorder="1"/>
    <xf numFmtId="0" fontId="27" fillId="7" borderId="0" xfId="1" applyFont="1" applyFill="1" applyBorder="1"/>
    <xf numFmtId="0" fontId="9" fillId="4" borderId="0" xfId="0" applyFont="1" applyFill="1"/>
    <xf numFmtId="0" fontId="22" fillId="2" borderId="0" xfId="1" applyFont="1" applyFill="1" applyBorder="1"/>
    <xf numFmtId="0" fontId="24" fillId="2" borderId="0" xfId="1" applyFont="1" applyFill="1" applyBorder="1"/>
    <xf numFmtId="0" fontId="25" fillId="2" borderId="0" xfId="1" applyFont="1" applyFill="1" applyBorder="1"/>
    <xf numFmtId="0" fontId="0" fillId="4" borderId="0" xfId="0" applyFill="1"/>
    <xf numFmtId="0" fontId="9" fillId="4" borderId="0" xfId="0" applyFont="1" applyFill="1"/>
    <xf numFmtId="0" fontId="9" fillId="5" borderId="2" xfId="0" applyFont="1" applyFill="1" applyBorder="1"/>
    <xf numFmtId="0" fontId="9" fillId="5" borderId="0" xfId="0" applyFont="1" applyFill="1" applyBorder="1"/>
    <xf numFmtId="0" fontId="9" fillId="5" borderId="6" xfId="0" applyFont="1" applyFill="1" applyBorder="1"/>
    <xf numFmtId="0" fontId="9" fillId="5" borderId="7" xfId="0" applyFont="1" applyFill="1" applyBorder="1"/>
    <xf numFmtId="0" fontId="13" fillId="6" borderId="2" xfId="0" applyFont="1" applyFill="1" applyBorder="1"/>
    <xf numFmtId="0" fontId="9" fillId="6" borderId="0" xfId="0" applyFont="1" applyFill="1" applyBorder="1"/>
    <xf numFmtId="2" fontId="9" fillId="6" borderId="0" xfId="0" applyNumberFormat="1" applyFont="1" applyFill="1" applyBorder="1"/>
    <xf numFmtId="0" fontId="9" fillId="6" borderId="0" xfId="0" applyFont="1" applyFill="1"/>
    <xf numFmtId="0" fontId="0" fillId="6" borderId="0" xfId="0" applyFill="1"/>
    <xf numFmtId="0" fontId="8" fillId="3" borderId="0" xfId="0" applyFont="1" applyFill="1"/>
    <xf numFmtId="0" fontId="18" fillId="2" borderId="0" xfId="1" applyFont="1" applyFill="1" applyBorder="1"/>
    <xf numFmtId="42" fontId="15" fillId="4" borderId="0" xfId="2" applyNumberFormat="1" applyFont="1" applyFill="1"/>
    <xf numFmtId="0" fontId="9" fillId="4" borderId="3" xfId="0" applyFont="1" applyFill="1" applyBorder="1"/>
    <xf numFmtId="0" fontId="9" fillId="5" borderId="0" xfId="0" quotePrefix="1" applyFont="1" applyFill="1" applyBorder="1"/>
    <xf numFmtId="42" fontId="15" fillId="5" borderId="8" xfId="0" applyNumberFormat="1" applyFont="1" applyFill="1" applyBorder="1"/>
    <xf numFmtId="0" fontId="9" fillId="5" borderId="2" xfId="0" quotePrefix="1" applyFont="1" applyFill="1" applyBorder="1"/>
    <xf numFmtId="0" fontId="9" fillId="4" borderId="0" xfId="0" applyFont="1" applyFill="1"/>
    <xf numFmtId="0" fontId="0" fillId="4" borderId="0" xfId="0" applyFill="1"/>
    <xf numFmtId="0" fontId="9" fillId="4" borderId="0" xfId="0" applyFont="1" applyFill="1"/>
    <xf numFmtId="0" fontId="12" fillId="5" borderId="1" xfId="0" applyFont="1" applyFill="1" applyBorder="1" applyAlignment="1">
      <alignment horizontal="center"/>
    </xf>
    <xf numFmtId="41" fontId="11" fillId="5" borderId="6" xfId="0" applyNumberFormat="1" applyFont="1" applyFill="1" applyBorder="1"/>
    <xf numFmtId="9" fontId="11" fillId="5" borderId="8" xfId="2" applyFont="1" applyFill="1" applyBorder="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xf>
    <xf numFmtId="0" fontId="9" fillId="4" borderId="0" xfId="0" applyFont="1" applyFill="1" applyAlignment="1">
      <alignment horizontal="center"/>
    </xf>
    <xf numFmtId="165" fontId="9" fillId="4" borderId="0" xfId="0" applyNumberFormat="1" applyFont="1" applyFill="1" applyAlignment="1">
      <alignment horizontal="center"/>
    </xf>
    <xf numFmtId="3" fontId="9" fillId="4" borderId="0" xfId="0" applyNumberFormat="1" applyFont="1" applyFill="1" applyAlignment="1">
      <alignment horizontal="center"/>
    </xf>
    <xf numFmtId="0" fontId="23" fillId="4" borderId="0" xfId="0" applyFont="1" applyFill="1"/>
    <xf numFmtId="0" fontId="12" fillId="4" borderId="0" xfId="0" applyFont="1" applyFill="1" applyAlignment="1"/>
    <xf numFmtId="164" fontId="15" fillId="4" borderId="0" xfId="2" applyNumberFormat="1" applyFont="1" applyFill="1"/>
    <xf numFmtId="0" fontId="28" fillId="9" borderId="15" xfId="0" applyFont="1" applyFill="1" applyBorder="1"/>
    <xf numFmtId="0" fontId="29" fillId="9" borderId="16" xfId="0" applyFont="1" applyFill="1" applyBorder="1"/>
    <xf numFmtId="0" fontId="30" fillId="9" borderId="17" xfId="0" applyFont="1" applyFill="1" applyBorder="1"/>
    <xf numFmtId="0" fontId="31" fillId="9" borderId="18" xfId="0" applyFont="1" applyFill="1" applyBorder="1"/>
    <xf numFmtId="0" fontId="29" fillId="9" borderId="19" xfId="0" applyFont="1" applyFill="1" applyBorder="1"/>
    <xf numFmtId="0" fontId="31" fillId="9" borderId="20" xfId="0" applyFont="1" applyFill="1" applyBorder="1"/>
    <xf numFmtId="0" fontId="32" fillId="9" borderId="18" xfId="0" applyFont="1" applyFill="1" applyBorder="1"/>
    <xf numFmtId="0" fontId="29" fillId="4" borderId="0" xfId="0" applyFont="1" applyFill="1" applyBorder="1"/>
    <xf numFmtId="0" fontId="32" fillId="4" borderId="0" xfId="0" applyFont="1" applyFill="1" applyBorder="1"/>
    <xf numFmtId="0" fontId="33" fillId="9" borderId="16" xfId="0" applyFont="1" applyFill="1" applyBorder="1"/>
    <xf numFmtId="0" fontId="28" fillId="9" borderId="21" xfId="0" applyFont="1" applyFill="1" applyBorder="1"/>
    <xf numFmtId="0" fontId="33" fillId="9" borderId="22" xfId="0" applyFont="1" applyFill="1" applyBorder="1"/>
    <xf numFmtId="0" fontId="30" fillId="9" borderId="21" xfId="0" applyFont="1" applyFill="1" applyBorder="1"/>
    <xf numFmtId="0" fontId="29" fillId="9" borderId="22" xfId="0" applyFont="1" applyFill="1" applyBorder="1"/>
    <xf numFmtId="0" fontId="9" fillId="4" borderId="0" xfId="0" applyFont="1" applyFill="1" applyAlignment="1">
      <alignment horizontal="left" wrapText="1"/>
    </xf>
    <xf numFmtId="0" fontId="9" fillId="5" borderId="0" xfId="0" applyFont="1" applyFill="1" applyBorder="1" applyAlignment="1">
      <alignment horizontal="center"/>
    </xf>
    <xf numFmtId="0" fontId="10" fillId="5" borderId="0" xfId="0" applyFont="1" applyFill="1" applyBorder="1" applyAlignment="1">
      <alignment horizontal="center"/>
    </xf>
    <xf numFmtId="0" fontId="10" fillId="5" borderId="3" xfId="0" applyFont="1" applyFill="1" applyBorder="1" applyAlignment="1">
      <alignment horizontal="center"/>
    </xf>
    <xf numFmtId="41" fontId="11" fillId="5" borderId="3" xfId="0" applyNumberFormat="1" applyFont="1" applyFill="1" applyBorder="1"/>
    <xf numFmtId="0" fontId="12" fillId="5" borderId="0" xfId="0" applyFont="1" applyFill="1" applyBorder="1" applyAlignment="1">
      <alignment horizontal="center" wrapText="1"/>
    </xf>
    <xf numFmtId="41" fontId="34" fillId="5" borderId="3" xfId="0" applyNumberFormat="1" applyFont="1" applyFill="1" applyBorder="1" applyAlignment="1">
      <alignment horizontal="center" wrapText="1"/>
    </xf>
    <xf numFmtId="0" fontId="9" fillId="5" borderId="0" xfId="0" quotePrefix="1" applyFont="1" applyFill="1" applyBorder="1" applyAlignment="1">
      <alignment horizontal="center"/>
    </xf>
    <xf numFmtId="42" fontId="15" fillId="5" borderId="8" xfId="0" applyNumberFormat="1" applyFont="1" applyFill="1" applyBorder="1" applyAlignment="1">
      <alignment horizontal="center"/>
    </xf>
    <xf numFmtId="0" fontId="33" fillId="9" borderId="19" xfId="0" applyFont="1" applyFill="1" applyBorder="1"/>
    <xf numFmtId="0" fontId="9" fillId="9" borderId="19" xfId="0" applyFont="1" applyFill="1" applyBorder="1"/>
    <xf numFmtId="0" fontId="9" fillId="9" borderId="16" xfId="0" applyFont="1" applyFill="1" applyBorder="1"/>
    <xf numFmtId="0" fontId="10" fillId="9" borderId="20" xfId="0" applyFont="1" applyFill="1" applyBorder="1"/>
    <xf numFmtId="0" fontId="9" fillId="9" borderId="18" xfId="0" applyFont="1" applyFill="1" applyBorder="1"/>
    <xf numFmtId="0" fontId="10" fillId="5" borderId="0" xfId="0" applyFont="1" applyFill="1" applyBorder="1"/>
    <xf numFmtId="0" fontId="9" fillId="4" borderId="9" xfId="0" applyFont="1" applyFill="1" applyBorder="1"/>
    <xf numFmtId="42" fontId="15" fillId="4" borderId="9" xfId="0" applyNumberFormat="1" applyFont="1" applyFill="1" applyBorder="1"/>
    <xf numFmtId="0" fontId="9" fillId="4" borderId="0" xfId="0" applyFont="1" applyFill="1" applyAlignment="1">
      <alignment horizontal="left" wrapText="1"/>
    </xf>
    <xf numFmtId="0" fontId="9" fillId="6" borderId="0" xfId="0" applyFont="1" applyFill="1" applyBorder="1" applyAlignment="1">
      <alignment horizontal="left" wrapText="1"/>
    </xf>
    <xf numFmtId="0" fontId="10" fillId="5" borderId="14" xfId="0" applyFont="1" applyFill="1" applyBorder="1" applyAlignment="1">
      <alignment horizontal="center" wrapText="1"/>
    </xf>
    <xf numFmtId="0" fontId="9" fillId="5" borderId="9" xfId="0" applyFont="1" applyFill="1" applyBorder="1" applyAlignment="1">
      <alignment horizontal="center"/>
    </xf>
    <xf numFmtId="0" fontId="9" fillId="5" borderId="1" xfId="0" applyFont="1" applyFill="1" applyBorder="1" applyAlignment="1">
      <alignment horizontal="center"/>
    </xf>
    <xf numFmtId="44" fontId="0" fillId="4" borderId="0" xfId="0" applyNumberFormat="1" applyFill="1"/>
    <xf numFmtId="41" fontId="9" fillId="4" borderId="0" xfId="0" applyNumberFormat="1" applyFont="1" applyFill="1"/>
    <xf numFmtId="0" fontId="1" fillId="4" borderId="0" xfId="0" applyFont="1" applyFill="1"/>
    <xf numFmtId="0" fontId="35" fillId="7" borderId="0" xfId="1" applyFont="1" applyFill="1" applyBorder="1"/>
    <xf numFmtId="0" fontId="36" fillId="7" borderId="0" xfId="1" applyFont="1" applyFill="1" applyBorder="1"/>
    <xf numFmtId="42" fontId="37" fillId="4" borderId="0" xfId="0" applyNumberFormat="1" applyFont="1" applyFill="1"/>
    <xf numFmtId="42" fontId="39" fillId="5" borderId="0" xfId="0" applyNumberFormat="1" applyFont="1" applyFill="1" applyBorder="1"/>
    <xf numFmtId="41" fontId="39" fillId="5" borderId="0" xfId="0" applyNumberFormat="1" applyFont="1" applyFill="1" applyBorder="1"/>
    <xf numFmtId="42" fontId="38" fillId="5" borderId="0" xfId="0" applyNumberFormat="1" applyFont="1" applyFill="1" applyBorder="1"/>
    <xf numFmtId="42" fontId="39" fillId="5" borderId="4" xfId="0" applyNumberFormat="1" applyFont="1" applyFill="1" applyBorder="1"/>
    <xf numFmtId="42" fontId="38" fillId="4" borderId="0" xfId="0" applyNumberFormat="1" applyFont="1" applyFill="1"/>
    <xf numFmtId="42" fontId="39" fillId="5" borderId="3" xfId="0" applyNumberFormat="1" applyFont="1" applyFill="1" applyBorder="1"/>
    <xf numFmtId="41" fontId="39" fillId="5" borderId="3" xfId="0" applyNumberFormat="1" applyFont="1" applyFill="1" applyBorder="1"/>
    <xf numFmtId="42" fontId="39" fillId="5" borderId="5" xfId="0" applyNumberFormat="1" applyFont="1" applyFill="1" applyBorder="1"/>
    <xf numFmtId="42" fontId="37" fillId="5" borderId="0" xfId="0" applyNumberFormat="1" applyFont="1" applyFill="1" applyBorder="1"/>
    <xf numFmtId="41" fontId="37" fillId="5" borderId="0" xfId="0" applyNumberFormat="1" applyFont="1" applyFill="1" applyBorder="1"/>
    <xf numFmtId="41" fontId="37" fillId="5" borderId="7" xfId="0" applyNumberFormat="1" applyFont="1" applyFill="1" applyBorder="1"/>
    <xf numFmtId="42" fontId="37" fillId="5" borderId="3" xfId="0" applyNumberFormat="1" applyFont="1" applyFill="1" applyBorder="1"/>
    <xf numFmtId="42" fontId="38" fillId="5" borderId="10" xfId="0" applyNumberFormat="1" applyFont="1" applyFill="1" applyBorder="1"/>
    <xf numFmtId="42" fontId="38" fillId="5" borderId="11" xfId="0" applyNumberFormat="1" applyFont="1" applyFill="1" applyBorder="1"/>
    <xf numFmtId="42" fontId="38" fillId="5" borderId="3" xfId="0" applyNumberFormat="1" applyFont="1" applyFill="1" applyBorder="1"/>
    <xf numFmtId="41" fontId="38" fillId="5" borderId="8" xfId="0" applyNumberFormat="1" applyFont="1" applyFill="1" applyBorder="1"/>
    <xf numFmtId="42" fontId="38" fillId="5" borderId="1" xfId="0" applyNumberFormat="1" applyFont="1" applyFill="1" applyBorder="1"/>
    <xf numFmtId="41" fontId="38" fillId="5" borderId="3" xfId="0" applyNumberFormat="1" applyFont="1" applyFill="1" applyBorder="1"/>
    <xf numFmtId="42" fontId="38" fillId="5" borderId="13" xfId="0" applyNumberFormat="1" applyFont="1" applyFill="1" applyBorder="1"/>
    <xf numFmtId="42" fontId="38" fillId="5" borderId="12" xfId="0" applyNumberFormat="1" applyFont="1" applyFill="1" applyBorder="1"/>
    <xf numFmtId="166" fontId="37" fillId="4" borderId="0" xfId="0" applyNumberFormat="1" applyFont="1" applyFill="1"/>
    <xf numFmtId="41" fontId="37" fillId="4" borderId="0" xfId="0" applyNumberFormat="1" applyFont="1" applyFill="1"/>
    <xf numFmtId="44" fontId="37" fillId="4" borderId="0" xfId="0" applyNumberFormat="1" applyFont="1" applyFill="1"/>
    <xf numFmtId="166" fontId="38" fillId="4" borderId="0" xfId="0" applyNumberFormat="1" applyFont="1" applyFill="1"/>
    <xf numFmtId="0" fontId="38" fillId="4" borderId="0" xfId="0" applyFont="1" applyFill="1"/>
    <xf numFmtId="0" fontId="1" fillId="5" borderId="2" xfId="0" applyFont="1" applyFill="1" applyBorder="1"/>
    <xf numFmtId="41" fontId="38" fillId="5" borderId="7" xfId="0" applyNumberFormat="1" applyFont="1" applyFill="1" applyBorder="1"/>
    <xf numFmtId="44" fontId="40" fillId="4" borderId="0" xfId="0" applyNumberFormat="1" applyFont="1" applyFill="1"/>
    <xf numFmtId="42" fontId="41" fillId="5" borderId="3" xfId="0" applyNumberFormat="1" applyFont="1" applyFill="1" applyBorder="1"/>
    <xf numFmtId="41" fontId="41" fillId="5" borderId="3" xfId="0" applyNumberFormat="1" applyFont="1" applyFill="1" applyBorder="1"/>
    <xf numFmtId="41" fontId="41" fillId="5" borderId="8" xfId="0" applyNumberFormat="1" applyFont="1" applyFill="1" applyBorder="1"/>
    <xf numFmtId="42" fontId="41" fillId="5" borderId="0" xfId="0" applyNumberFormat="1" applyFont="1" applyFill="1" applyBorder="1"/>
    <xf numFmtId="41" fontId="41" fillId="5" borderId="0" xfId="0" applyNumberFormat="1" applyFont="1" applyFill="1" applyBorder="1"/>
    <xf numFmtId="0" fontId="42" fillId="4" borderId="0" xfId="0" applyFont="1" applyFill="1" applyAlignment="1">
      <alignment horizontal="center"/>
    </xf>
    <xf numFmtId="42" fontId="37" fillId="5" borderId="2" xfId="0" applyNumberFormat="1" applyFont="1" applyFill="1" applyBorder="1"/>
    <xf numFmtId="9" fontId="37" fillId="5" borderId="3" xfId="2" applyFont="1" applyFill="1" applyBorder="1" applyAlignment="1">
      <alignment horizontal="center"/>
    </xf>
    <xf numFmtId="41" fontId="37" fillId="5" borderId="2" xfId="0" applyNumberFormat="1" applyFont="1" applyFill="1" applyBorder="1"/>
    <xf numFmtId="167" fontId="37" fillId="4" borderId="0" xfId="0" applyNumberFormat="1" applyFont="1" applyFill="1"/>
    <xf numFmtId="9" fontId="38" fillId="4" borderId="0" xfId="2" applyFont="1" applyFill="1"/>
    <xf numFmtId="41" fontId="38" fillId="5" borderId="2" xfId="0" applyNumberFormat="1" applyFont="1" applyFill="1" applyBorder="1"/>
    <xf numFmtId="165" fontId="38" fillId="5" borderId="0" xfId="0" applyNumberFormat="1" applyFont="1" applyFill="1" applyBorder="1" applyAlignment="1">
      <alignment horizontal="center"/>
    </xf>
    <xf numFmtId="165" fontId="38" fillId="5" borderId="3" xfId="0" applyNumberFormat="1" applyFont="1" applyFill="1" applyBorder="1" applyAlignment="1">
      <alignment horizontal="center"/>
    </xf>
    <xf numFmtId="3" fontId="38" fillId="5" borderId="0" xfId="0" applyNumberFormat="1" applyFont="1" applyFill="1" applyBorder="1" applyAlignment="1">
      <alignment horizontal="center"/>
    </xf>
    <xf numFmtId="3" fontId="38" fillId="5" borderId="3" xfId="0" applyNumberFormat="1" applyFont="1" applyFill="1" applyBorder="1" applyAlignment="1">
      <alignment horizontal="center"/>
    </xf>
    <xf numFmtId="165" fontId="38" fillId="4" borderId="0" xfId="0" applyNumberFormat="1" applyFont="1" applyFill="1"/>
    <xf numFmtId="42" fontId="38" fillId="5" borderId="5" xfId="0" applyNumberFormat="1" applyFont="1" applyFill="1" applyBorder="1"/>
    <xf numFmtId="41" fontId="37" fillId="5" borderId="3" xfId="0" applyNumberFormat="1" applyFont="1" applyFill="1" applyBorder="1"/>
    <xf numFmtId="41" fontId="37" fillId="5" borderId="6" xfId="0" applyNumberFormat="1" applyFont="1" applyFill="1" applyBorder="1"/>
    <xf numFmtId="9" fontId="37" fillId="5" borderId="8" xfId="2" applyFont="1" applyFill="1" applyBorder="1" applyAlignment="1">
      <alignment horizontal="center"/>
    </xf>
    <xf numFmtId="42" fontId="38" fillId="8" borderId="0" xfId="0" applyNumberFormat="1" applyFont="1" applyFill="1"/>
    <xf numFmtId="42" fontId="38" fillId="4" borderId="0" xfId="2" applyNumberFormat="1" applyFont="1" applyFill="1"/>
    <xf numFmtId="41" fontId="38" fillId="8" borderId="0" xfId="0" applyNumberFormat="1" applyFont="1" applyFill="1"/>
    <xf numFmtId="41" fontId="38" fillId="4" borderId="0" xfId="0" applyNumberFormat="1" applyFont="1" applyFill="1"/>
    <xf numFmtId="167" fontId="38" fillId="8" borderId="0" xfId="2" applyNumberFormat="1" applyFont="1" applyFill="1"/>
    <xf numFmtId="43" fontId="38" fillId="8" borderId="0" xfId="2" applyNumberFormat="1" applyFont="1" applyFill="1"/>
    <xf numFmtId="9" fontId="38" fillId="8" borderId="0" xfId="2" applyFont="1" applyFill="1"/>
    <xf numFmtId="42" fontId="38" fillId="8" borderId="0" xfId="2" applyNumberFormat="1" applyFont="1" applyFill="1"/>
    <xf numFmtId="164" fontId="38" fillId="8" borderId="0" xfId="2" applyNumberFormat="1" applyFont="1" applyFill="1"/>
    <xf numFmtId="9" fontId="38" fillId="8" borderId="0" xfId="0" applyNumberFormat="1" applyFont="1" applyFill="1" applyAlignment="1">
      <alignment horizontal="center"/>
    </xf>
    <xf numFmtId="0" fontId="9" fillId="4" borderId="0" xfId="0" applyFont="1" applyFill="1" applyAlignment="1">
      <alignment horizontal="left" wrapText="1"/>
    </xf>
    <xf numFmtId="0" fontId="1" fillId="6" borderId="0" xfId="0" applyFont="1" applyFill="1" applyBorder="1" applyAlignment="1">
      <alignment horizontal="left" wrapText="1"/>
    </xf>
    <xf numFmtId="0" fontId="9" fillId="6" borderId="0" xfId="0" applyFont="1" applyFill="1" applyBorder="1" applyAlignment="1">
      <alignment horizontal="left" wrapText="1"/>
    </xf>
    <xf numFmtId="0" fontId="12" fillId="5" borderId="14" xfId="0" applyFont="1" applyFill="1" applyBorder="1" applyAlignment="1">
      <alignment horizontal="center"/>
    </xf>
    <xf numFmtId="0" fontId="12" fillId="5" borderId="9" xfId="0" applyFont="1" applyFill="1" applyBorder="1" applyAlignment="1">
      <alignment horizontal="center"/>
    </xf>
    <xf numFmtId="0" fontId="12" fillId="5" borderId="1" xfId="0" applyFont="1" applyFill="1" applyBorder="1" applyAlignment="1">
      <alignment horizontal="center"/>
    </xf>
    <xf numFmtId="0" fontId="1" fillId="4" borderId="0" xfId="0" applyFont="1" applyFill="1" applyAlignment="1">
      <alignment horizontal="left" wrapText="1"/>
    </xf>
    <xf numFmtId="0" fontId="10" fillId="5" borderId="9" xfId="0" applyFont="1" applyFill="1" applyBorder="1" applyAlignment="1">
      <alignment horizontal="center" wrapText="1"/>
    </xf>
    <xf numFmtId="0" fontId="12" fillId="5" borderId="2" xfId="0" applyFont="1" applyFill="1" applyBorder="1" applyAlignment="1">
      <alignment horizontal="center"/>
    </xf>
    <xf numFmtId="0" fontId="12" fillId="5" borderId="0" xfId="0" applyFont="1" applyFill="1" applyBorder="1" applyAlignment="1">
      <alignment horizontal="center"/>
    </xf>
    <xf numFmtId="0" fontId="12" fillId="5" borderId="3" xfId="0" applyFont="1" applyFill="1" applyBorder="1" applyAlignment="1">
      <alignment horizontal="center"/>
    </xf>
    <xf numFmtId="0" fontId="10" fillId="5" borderId="14" xfId="0" applyFont="1" applyFill="1" applyBorder="1" applyAlignment="1">
      <alignment horizontal="center" wrapText="1"/>
    </xf>
    <xf numFmtId="0" fontId="9" fillId="5" borderId="9" xfId="0" applyFont="1" applyFill="1" applyBorder="1" applyAlignment="1">
      <alignment horizontal="center"/>
    </xf>
    <xf numFmtId="0" fontId="9" fillId="5" borderId="1" xfId="0" applyFont="1" applyFill="1" applyBorder="1" applyAlignment="1">
      <alignment horizontal="center"/>
    </xf>
    <xf numFmtId="0" fontId="9" fillId="5" borderId="2" xfId="0" applyFont="1" applyFill="1" applyBorder="1" applyAlignment="1">
      <alignment horizontal="center"/>
    </xf>
    <xf numFmtId="0" fontId="9" fillId="5" borderId="0" xfId="0" applyFont="1" applyFill="1" applyBorder="1" applyAlignment="1">
      <alignment horizontal="center"/>
    </xf>
    <xf numFmtId="0" fontId="9" fillId="5" borderId="3" xfId="0" applyFont="1" applyFill="1" applyBorder="1" applyAlignment="1">
      <alignment horizontal="center"/>
    </xf>
    <xf numFmtId="0" fontId="7" fillId="5" borderId="14" xfId="0" applyFont="1" applyFill="1" applyBorder="1" applyAlignment="1">
      <alignment horizontal="center" wrapText="1"/>
    </xf>
    <xf numFmtId="0" fontId="7" fillId="5" borderId="9" xfId="0" applyFont="1" applyFill="1" applyBorder="1" applyAlignment="1">
      <alignment horizontal="center" wrapText="1"/>
    </xf>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0" xfId="0" applyFont="1" applyFill="1" applyBorder="1" applyAlignment="1">
      <alignment horizontal="center" wrapText="1"/>
    </xf>
    <xf numFmtId="0" fontId="7" fillId="5" borderId="3" xfId="0" applyFont="1" applyFill="1" applyBorder="1" applyAlignment="1">
      <alignment horizontal="center" wrapText="1"/>
    </xf>
    <xf numFmtId="0" fontId="10" fillId="5" borderId="9" xfId="0" applyFont="1" applyFill="1" applyBorder="1" applyAlignment="1">
      <alignment horizontal="center"/>
    </xf>
    <xf numFmtId="0" fontId="10" fillId="5" borderId="1" xfId="0" applyFont="1" applyFill="1" applyBorder="1" applyAlignment="1">
      <alignment horizontal="center"/>
    </xf>
    <xf numFmtId="0" fontId="10" fillId="5" borderId="0" xfId="0" applyFont="1" applyFill="1" applyBorder="1" applyAlignment="1">
      <alignment horizontal="center"/>
    </xf>
    <xf numFmtId="0" fontId="10" fillId="5" borderId="3" xfId="0" applyFont="1" applyFill="1" applyBorder="1" applyAlignment="1">
      <alignment horizontal="center"/>
    </xf>
    <xf numFmtId="0" fontId="10" fillId="5" borderId="2" xfId="0" applyFont="1" applyFill="1" applyBorder="1" applyAlignment="1">
      <alignment horizontal="center"/>
    </xf>
  </cellXfs>
  <cellStyles count="3">
    <cellStyle name="Normal" xfId="0" builtinId="0"/>
    <cellStyle name="Normal 2" xfId="1"/>
    <cellStyle name="Percent" xfId="2" builtinId="5"/>
  </cellStyles>
  <dxfs count="0"/>
  <tableStyles count="0" defaultTableStyle="TableStyleMedium9" defaultPivotStyle="PivotStyleLight16"/>
  <colors>
    <mruColors>
      <color rgb="FFB80000"/>
      <color rgb="FF0050C7"/>
      <color rgb="FFFFFF99"/>
      <color rgb="FF0000FF"/>
      <color rgb="FF66CCFF"/>
      <color rgb="FF000099"/>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Section 2.3'!A26"/><Relationship Id="rId2" Type="http://schemas.openxmlformats.org/officeDocument/2006/relationships/hyperlink" Target="#'Section 2.1'!A79"/><Relationship Id="rId1" Type="http://schemas.openxmlformats.org/officeDocument/2006/relationships/hyperlink" Target="#'Section 2.1'!A19"/><Relationship Id="rId5" Type="http://schemas.openxmlformats.org/officeDocument/2006/relationships/image" Target="../media/image1.PNG"/><Relationship Id="rId4" Type="http://schemas.openxmlformats.org/officeDocument/2006/relationships/hyperlink" Target="#'Section 2.4'!A7"/></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0</xdr:rowOff>
    </xdr:from>
    <xdr:to>
      <xdr:col>3</xdr:col>
      <xdr:colOff>2743200</xdr:colOff>
      <xdr:row>11</xdr:row>
      <xdr:rowOff>274320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828800" y="25050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Cell</a:t>
          </a:r>
          <a:r>
            <a:rPr lang="en-US" sz="1400" b="1" baseline="0"/>
            <a:t> formatting</a:t>
          </a:r>
          <a:endParaRPr lang="en-US" sz="1400" b="1"/>
        </a:p>
      </xdr:txBody>
    </xdr:sp>
    <xdr:clientData/>
  </xdr:twoCellAnchor>
  <xdr:oneCellAnchor>
    <xdr:from>
      <xdr:col>3</xdr:col>
      <xdr:colOff>0</xdr:colOff>
      <xdr:row>12</xdr:row>
      <xdr:rowOff>0</xdr:rowOff>
    </xdr:from>
    <xdr:ext cx="2743200" cy="27432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828800" y="30003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Trace</a:t>
          </a:r>
          <a:r>
            <a:rPr lang="en-US" sz="1400" b="1" baseline="0"/>
            <a:t> Dependents/Precedents</a:t>
          </a:r>
          <a:endParaRPr lang="en-US" sz="1400" b="1"/>
        </a:p>
      </xdr:txBody>
    </xdr:sp>
    <xdr:clientData/>
  </xdr:oneCellAnchor>
  <xdr:oneCellAnchor>
    <xdr:from>
      <xdr:col>3</xdr:col>
      <xdr:colOff>0</xdr:colOff>
      <xdr:row>13</xdr:row>
      <xdr:rowOff>0</xdr:rowOff>
    </xdr:from>
    <xdr:ext cx="2743200" cy="27432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828800" y="329565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VLOOKUP</a:t>
          </a:r>
        </a:p>
      </xdr:txBody>
    </xdr:sp>
    <xdr:clientData/>
  </xdr:oneCellAnchor>
  <xdr:oneCellAnchor>
    <xdr:from>
      <xdr:col>3</xdr:col>
      <xdr:colOff>0</xdr:colOff>
      <xdr:row>14</xdr:row>
      <xdr:rowOff>0</xdr:rowOff>
    </xdr:from>
    <xdr:ext cx="2743200" cy="274320"/>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1828800" y="35909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Referencing</a:t>
          </a:r>
          <a:r>
            <a:rPr lang="en-US" sz="1400" b="1" baseline="0"/>
            <a:t> across worksheets</a:t>
          </a:r>
          <a:endParaRPr lang="en-US" sz="1400" b="1"/>
        </a:p>
      </xdr:txBody>
    </xdr:sp>
    <xdr:clientData/>
  </xdr:oneCellAnchor>
  <xdr:twoCellAnchor editAs="oneCell">
    <xdr:from>
      <xdr:col>4</xdr:col>
      <xdr:colOff>0</xdr:colOff>
      <xdr:row>23</xdr:row>
      <xdr:rowOff>0</xdr:rowOff>
    </xdr:from>
    <xdr:to>
      <xdr:col>4</xdr:col>
      <xdr:colOff>514422</xdr:colOff>
      <xdr:row>24</xdr:row>
      <xdr:rowOff>28607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67250" y="5676900"/>
          <a:ext cx="514422"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895350</xdr:colOff>
      <xdr:row>27</xdr:row>
      <xdr:rowOff>66675</xdr:rowOff>
    </xdr:from>
    <xdr:to>
      <xdr:col>7</xdr:col>
      <xdr:colOff>839014</xdr:colOff>
      <xdr:row>43</xdr:row>
      <xdr:rowOff>143332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9675" y="7820025"/>
          <a:ext cx="5830114" cy="32770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a:spPr>
      <a:bodyPr wrap="square" rtlCol="0" anchor="ctr" anchorCtr="0">
        <a:spAutoFit/>
      </a:bodyPr>
      <a:lstStyle>
        <a:defPPr algn="ctr">
          <a:defRPr sz="1400" b="1"/>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
  <sheetViews>
    <sheetView tabSelected="1" workbookViewId="0"/>
  </sheetViews>
  <sheetFormatPr defaultColWidth="9.140625" defaultRowHeight="12.75" x14ac:dyDescent="0.2"/>
  <cols>
    <col min="1" max="3" width="9.140625" style="50"/>
    <col min="4" max="4" width="42.42578125" style="50" customWidth="1"/>
    <col min="5" max="16384" width="9.140625" style="50"/>
  </cols>
  <sheetData>
    <row r="1" spans="1:29" x14ac:dyDescent="0.2">
      <c r="A1" s="73"/>
      <c r="B1" s="73"/>
      <c r="C1" s="73"/>
      <c r="D1" s="73"/>
      <c r="E1" s="73"/>
      <c r="F1" s="73"/>
      <c r="G1" s="73"/>
      <c r="H1" s="73"/>
      <c r="I1" s="73"/>
      <c r="J1" s="73"/>
      <c r="K1" s="73"/>
      <c r="L1" s="73"/>
      <c r="M1" s="49"/>
      <c r="N1" s="49"/>
      <c r="O1" s="49"/>
      <c r="P1" s="49"/>
      <c r="Q1" s="49"/>
      <c r="R1" s="49"/>
      <c r="S1" s="49"/>
      <c r="T1" s="49"/>
      <c r="U1" s="49"/>
      <c r="V1" s="49"/>
      <c r="W1" s="49"/>
      <c r="X1" s="49"/>
      <c r="Y1" s="49"/>
      <c r="Z1" s="49"/>
      <c r="AA1" s="49"/>
      <c r="AB1" s="49"/>
      <c r="AC1" s="49"/>
    </row>
    <row r="2" spans="1:29" x14ac:dyDescent="0.2">
      <c r="A2" s="73"/>
      <c r="B2" s="73"/>
      <c r="C2" s="73"/>
      <c r="D2" s="73"/>
      <c r="E2" s="73"/>
      <c r="F2" s="73"/>
      <c r="G2" s="73"/>
      <c r="H2" s="73"/>
      <c r="I2" s="73"/>
      <c r="J2" s="73"/>
      <c r="K2" s="73"/>
      <c r="L2" s="73"/>
      <c r="M2" s="49"/>
      <c r="N2" s="49"/>
      <c r="O2" s="49"/>
      <c r="P2" s="49"/>
      <c r="Q2" s="49"/>
      <c r="R2" s="49"/>
      <c r="S2" s="49"/>
      <c r="T2" s="49"/>
      <c r="U2" s="49"/>
      <c r="V2" s="49"/>
      <c r="W2" s="49"/>
      <c r="X2" s="49"/>
      <c r="Y2" s="49"/>
      <c r="Z2" s="49"/>
      <c r="AA2" s="49"/>
      <c r="AB2" s="49"/>
      <c r="AC2" s="49"/>
    </row>
    <row r="3" spans="1:29" ht="15.75" x14ac:dyDescent="0.25">
      <c r="A3" s="73"/>
      <c r="B3" s="73"/>
      <c r="C3" s="73"/>
      <c r="D3" s="55" t="s">
        <v>176</v>
      </c>
      <c r="E3" s="54"/>
      <c r="F3" s="73"/>
      <c r="G3" s="73"/>
      <c r="H3" s="73"/>
      <c r="I3" s="73"/>
      <c r="J3" s="73"/>
      <c r="K3" s="73"/>
      <c r="L3" s="73"/>
      <c r="M3" s="49"/>
      <c r="N3" s="49"/>
      <c r="O3" s="49"/>
      <c r="P3" s="49"/>
      <c r="Q3" s="49"/>
      <c r="R3" s="49"/>
      <c r="S3" s="49"/>
      <c r="T3" s="49"/>
      <c r="U3" s="49"/>
      <c r="V3" s="49"/>
      <c r="W3" s="49"/>
      <c r="X3" s="49"/>
      <c r="Y3" s="49"/>
      <c r="Z3" s="49"/>
      <c r="AA3" s="49"/>
      <c r="AB3" s="49"/>
      <c r="AC3" s="49"/>
    </row>
    <row r="4" spans="1:29" ht="15.75" x14ac:dyDescent="0.25">
      <c r="A4" s="73"/>
      <c r="B4" s="73"/>
      <c r="C4" s="73"/>
      <c r="D4" s="56" t="s">
        <v>188</v>
      </c>
      <c r="E4" s="54"/>
      <c r="F4" s="73"/>
      <c r="G4" s="73"/>
      <c r="H4" s="73"/>
      <c r="I4" s="73"/>
      <c r="J4" s="73"/>
      <c r="K4" s="73"/>
      <c r="L4" s="73"/>
      <c r="M4" s="49"/>
      <c r="N4" s="49"/>
      <c r="O4" s="49"/>
      <c r="P4" s="49"/>
      <c r="Q4" s="49"/>
      <c r="R4" s="49"/>
      <c r="S4" s="49"/>
      <c r="T4" s="49"/>
      <c r="U4" s="49"/>
      <c r="V4" s="49"/>
      <c r="W4" s="49"/>
      <c r="X4" s="49"/>
      <c r="Y4" s="49"/>
      <c r="Z4" s="49"/>
      <c r="AA4" s="49"/>
      <c r="AB4" s="49"/>
      <c r="AC4" s="49"/>
    </row>
    <row r="5" spans="1:29" ht="15.75" x14ac:dyDescent="0.25">
      <c r="A5" s="73"/>
      <c r="B5" s="73"/>
      <c r="C5" s="73"/>
      <c r="D5" s="55" t="s">
        <v>92</v>
      </c>
      <c r="E5" s="54"/>
      <c r="F5" s="73"/>
      <c r="G5" s="73"/>
      <c r="H5" s="73"/>
      <c r="I5" s="73"/>
      <c r="J5" s="73"/>
      <c r="K5" s="73"/>
      <c r="L5" s="73"/>
      <c r="M5" s="49"/>
      <c r="N5" s="49"/>
      <c r="O5" s="49"/>
      <c r="P5" s="49"/>
      <c r="Q5" s="49"/>
      <c r="R5" s="49"/>
      <c r="S5" s="49"/>
      <c r="T5" s="49"/>
      <c r="U5" s="49"/>
      <c r="V5" s="49"/>
      <c r="W5" s="49"/>
      <c r="X5" s="49"/>
      <c r="Y5" s="49"/>
      <c r="Z5" s="49"/>
      <c r="AA5" s="49"/>
      <c r="AB5" s="49"/>
      <c r="AC5" s="49"/>
    </row>
    <row r="6" spans="1:29" ht="15.75" x14ac:dyDescent="0.25">
      <c r="A6" s="73"/>
      <c r="B6" s="73"/>
      <c r="C6" s="73"/>
      <c r="D6" s="55" t="s">
        <v>189</v>
      </c>
      <c r="E6" s="54"/>
      <c r="F6" s="73"/>
      <c r="G6" s="73"/>
      <c r="H6" s="73"/>
      <c r="I6" s="73"/>
      <c r="J6" s="73"/>
      <c r="K6" s="73"/>
      <c r="L6" s="73"/>
      <c r="M6" s="49"/>
      <c r="N6" s="49"/>
      <c r="O6" s="49"/>
      <c r="P6" s="49"/>
      <c r="Q6" s="49"/>
      <c r="R6" s="49"/>
      <c r="S6" s="49"/>
      <c r="T6" s="49"/>
      <c r="U6" s="49"/>
      <c r="V6" s="49"/>
      <c r="W6" s="49"/>
      <c r="X6" s="49"/>
      <c r="Y6" s="49"/>
      <c r="Z6" s="49"/>
      <c r="AA6" s="49"/>
      <c r="AB6" s="49"/>
      <c r="AC6" s="49"/>
    </row>
    <row r="7" spans="1:29" x14ac:dyDescent="0.2">
      <c r="A7" s="73"/>
      <c r="B7" s="73"/>
      <c r="C7" s="73"/>
      <c r="D7" s="73"/>
      <c r="E7" s="73"/>
      <c r="F7" s="73"/>
      <c r="G7" s="73"/>
      <c r="H7" s="73"/>
      <c r="I7" s="73"/>
      <c r="J7" s="73"/>
      <c r="K7" s="73"/>
      <c r="L7" s="73"/>
      <c r="M7" s="49"/>
      <c r="N7" s="49"/>
      <c r="O7" s="49"/>
      <c r="P7" s="49"/>
      <c r="Q7" s="49"/>
      <c r="R7" s="49"/>
      <c r="S7" s="49"/>
      <c r="T7" s="49"/>
      <c r="U7" s="49"/>
      <c r="V7" s="49"/>
      <c r="W7" s="49"/>
      <c r="X7" s="49"/>
      <c r="Y7" s="49"/>
      <c r="Z7" s="49"/>
      <c r="AA7" s="49"/>
      <c r="AB7" s="49"/>
      <c r="AC7" s="49"/>
    </row>
    <row r="8" spans="1:29" ht="61.5" x14ac:dyDescent="0.9">
      <c r="A8" s="73"/>
      <c r="B8" s="73"/>
      <c r="C8" s="73"/>
      <c r="D8" s="51" t="s">
        <v>91</v>
      </c>
      <c r="E8" s="73"/>
      <c r="F8" s="52"/>
      <c r="G8" s="73"/>
      <c r="H8" s="73"/>
      <c r="I8" s="73"/>
      <c r="J8" s="73"/>
      <c r="K8" s="73"/>
      <c r="L8" s="73"/>
      <c r="M8" s="49"/>
      <c r="N8" s="49"/>
      <c r="O8" s="49"/>
      <c r="P8" s="49"/>
      <c r="Q8" s="49"/>
      <c r="R8" s="49"/>
      <c r="S8" s="49"/>
      <c r="T8" s="49"/>
      <c r="U8" s="49"/>
      <c r="V8" s="49"/>
      <c r="W8" s="49"/>
      <c r="X8" s="49"/>
      <c r="Y8" s="49"/>
      <c r="Z8" s="49"/>
      <c r="AA8" s="49"/>
      <c r="AB8" s="49"/>
      <c r="AC8" s="49"/>
    </row>
    <row r="9" spans="1:29" x14ac:dyDescent="0.2">
      <c r="A9" s="73"/>
      <c r="B9" s="73"/>
      <c r="C9" s="73"/>
      <c r="D9" s="73"/>
      <c r="E9" s="73"/>
      <c r="F9" s="73"/>
      <c r="G9" s="73"/>
      <c r="H9" s="73"/>
      <c r="I9" s="73"/>
      <c r="J9" s="73"/>
      <c r="K9" s="73"/>
      <c r="L9" s="73"/>
      <c r="M9" s="49"/>
      <c r="N9" s="49"/>
      <c r="O9" s="49"/>
      <c r="P9" s="49"/>
      <c r="Q9" s="49"/>
      <c r="R9" s="49"/>
      <c r="S9" s="49"/>
      <c r="T9" s="49"/>
      <c r="U9" s="49"/>
      <c r="V9" s="49"/>
      <c r="W9" s="49"/>
      <c r="X9" s="49"/>
      <c r="Y9" s="49"/>
      <c r="Z9" s="49"/>
      <c r="AA9" s="49"/>
      <c r="AB9" s="49"/>
      <c r="AC9" s="49"/>
    </row>
    <row r="10" spans="1:29" ht="18.75" x14ac:dyDescent="0.3">
      <c r="A10" s="73"/>
      <c r="B10" s="73"/>
      <c r="C10" s="73"/>
      <c r="D10" s="72" t="s">
        <v>47</v>
      </c>
      <c r="E10" s="72"/>
      <c r="F10" s="72"/>
      <c r="G10" s="72"/>
      <c r="H10" s="73"/>
      <c r="I10" s="73"/>
      <c r="J10" s="73"/>
      <c r="K10" s="73"/>
      <c r="L10" s="73"/>
      <c r="M10" s="49"/>
      <c r="N10" s="49"/>
      <c r="O10" s="49"/>
      <c r="P10" s="49"/>
      <c r="Q10" s="49"/>
      <c r="R10" s="49"/>
      <c r="S10" s="49"/>
      <c r="T10" s="49"/>
      <c r="U10" s="49"/>
      <c r="V10" s="49"/>
      <c r="W10" s="49"/>
      <c r="X10" s="49"/>
      <c r="Y10" s="49"/>
      <c r="Z10" s="49"/>
      <c r="AA10" s="49"/>
      <c r="AB10" s="49"/>
      <c r="AC10" s="49"/>
    </row>
    <row r="11" spans="1:29" ht="18.75" x14ac:dyDescent="0.3">
      <c r="A11" s="73"/>
      <c r="B11" s="73"/>
      <c r="C11" s="73"/>
      <c r="D11" s="72"/>
      <c r="E11" s="72"/>
      <c r="F11" s="72"/>
      <c r="G11" s="72"/>
      <c r="H11" s="73"/>
      <c r="I11" s="73"/>
      <c r="J11" s="73"/>
      <c r="K11" s="73"/>
      <c r="L11" s="73"/>
      <c r="M11" s="49"/>
      <c r="N11" s="49"/>
      <c r="O11" s="49"/>
      <c r="P11" s="49"/>
      <c r="Q11" s="49"/>
      <c r="R11" s="49"/>
      <c r="S11" s="49"/>
      <c r="T11" s="49"/>
      <c r="U11" s="49"/>
      <c r="V11" s="49"/>
      <c r="W11" s="49"/>
      <c r="X11" s="49"/>
      <c r="Y11" s="49"/>
      <c r="Z11" s="49"/>
      <c r="AA11" s="49"/>
      <c r="AB11" s="49"/>
      <c r="AC11" s="49"/>
    </row>
    <row r="12" spans="1:29" ht="23.45" customHeight="1" x14ac:dyDescent="0.3">
      <c r="A12" s="73"/>
      <c r="B12" s="73"/>
      <c r="C12" s="73"/>
      <c r="F12" s="72"/>
      <c r="G12" s="73"/>
      <c r="H12" s="73"/>
      <c r="I12" s="73"/>
      <c r="J12" s="73"/>
      <c r="K12" s="73"/>
      <c r="L12" s="49"/>
      <c r="M12" s="49"/>
      <c r="N12" s="49"/>
      <c r="O12" s="49"/>
      <c r="P12" s="49"/>
      <c r="Q12" s="49"/>
      <c r="R12" s="49"/>
      <c r="S12" s="49"/>
      <c r="T12" s="49"/>
      <c r="U12" s="49"/>
      <c r="V12" s="49"/>
      <c r="W12" s="49"/>
      <c r="X12" s="49"/>
      <c r="Y12" s="49"/>
      <c r="Z12" s="49"/>
      <c r="AA12" s="49"/>
      <c r="AB12" s="49"/>
    </row>
    <row r="13" spans="1:29" ht="23.45" customHeight="1" x14ac:dyDescent="0.3">
      <c r="A13" s="73"/>
      <c r="B13" s="73"/>
      <c r="C13" s="73"/>
      <c r="F13" s="72"/>
      <c r="G13" s="73"/>
      <c r="H13" s="73"/>
      <c r="I13" s="73"/>
      <c r="J13" s="73"/>
      <c r="K13" s="73"/>
      <c r="L13" s="49"/>
      <c r="M13" s="49"/>
      <c r="N13" s="49"/>
      <c r="O13" s="49"/>
      <c r="P13" s="49"/>
      <c r="Q13" s="49"/>
      <c r="R13" s="49"/>
      <c r="S13" s="49"/>
      <c r="T13" s="49"/>
      <c r="U13" s="49"/>
      <c r="V13" s="49"/>
      <c r="W13" s="49"/>
      <c r="X13" s="49"/>
      <c r="Y13" s="49"/>
      <c r="Z13" s="49"/>
      <c r="AA13" s="49"/>
      <c r="AB13" s="49"/>
    </row>
    <row r="14" spans="1:29" ht="23.45" customHeight="1" x14ac:dyDescent="0.3">
      <c r="A14" s="73"/>
      <c r="B14" s="73"/>
      <c r="C14" s="73"/>
      <c r="F14" s="72"/>
      <c r="G14" s="73"/>
      <c r="H14" s="73"/>
      <c r="I14" s="73"/>
      <c r="J14" s="73"/>
      <c r="K14" s="73"/>
      <c r="L14" s="49"/>
      <c r="M14" s="49"/>
      <c r="N14" s="49"/>
      <c r="O14" s="49"/>
      <c r="P14" s="49"/>
      <c r="Q14" s="49"/>
      <c r="R14" s="49"/>
      <c r="S14" s="49"/>
      <c r="T14" s="49"/>
      <c r="U14" s="49"/>
      <c r="V14" s="49"/>
      <c r="W14" s="49"/>
      <c r="X14" s="49"/>
      <c r="Y14" s="49"/>
      <c r="Z14" s="49"/>
      <c r="AA14" s="49"/>
      <c r="AB14" s="49"/>
    </row>
    <row r="15" spans="1:29" ht="23.45" customHeight="1" x14ac:dyDescent="0.3">
      <c r="A15" s="73"/>
      <c r="B15" s="73"/>
      <c r="C15" s="73"/>
      <c r="F15" s="72"/>
      <c r="G15" s="73"/>
      <c r="H15" s="73"/>
      <c r="I15" s="73"/>
      <c r="J15" s="73"/>
      <c r="K15" s="73"/>
      <c r="L15" s="49"/>
      <c r="M15" s="49"/>
      <c r="N15" s="49"/>
      <c r="O15" s="49"/>
      <c r="P15" s="49"/>
      <c r="Q15" s="49"/>
      <c r="R15" s="49"/>
      <c r="S15" s="49"/>
      <c r="T15" s="49"/>
      <c r="U15" s="49"/>
      <c r="V15" s="49"/>
      <c r="W15" s="49"/>
      <c r="X15" s="49"/>
      <c r="Y15" s="49"/>
      <c r="Z15" s="49"/>
      <c r="AA15" s="49"/>
      <c r="AB15" s="49"/>
    </row>
    <row r="16" spans="1:29" ht="18.75" x14ac:dyDescent="0.3">
      <c r="A16" s="73"/>
      <c r="B16" s="73"/>
      <c r="C16" s="73"/>
      <c r="D16" s="72"/>
      <c r="E16" s="73"/>
      <c r="F16" s="73"/>
      <c r="G16" s="73"/>
      <c r="H16" s="73"/>
      <c r="I16" s="73"/>
      <c r="J16" s="73"/>
      <c r="K16" s="73"/>
      <c r="L16" s="73"/>
      <c r="M16" s="49"/>
      <c r="N16" s="49"/>
      <c r="O16" s="49"/>
      <c r="P16" s="49"/>
      <c r="Q16" s="49"/>
      <c r="R16" s="49"/>
      <c r="S16" s="49"/>
      <c r="T16" s="49"/>
      <c r="U16" s="49"/>
      <c r="V16" s="49"/>
      <c r="W16" s="49"/>
      <c r="X16" s="49"/>
      <c r="Y16" s="49"/>
      <c r="Z16" s="49"/>
      <c r="AA16" s="49"/>
      <c r="AB16" s="49"/>
      <c r="AC16" s="49"/>
    </row>
    <row r="17" spans="1:29" ht="18.75" x14ac:dyDescent="0.3">
      <c r="A17" s="73"/>
      <c r="B17" s="73"/>
      <c r="C17" s="73"/>
      <c r="D17" s="72" t="s">
        <v>48</v>
      </c>
      <c r="E17" s="73"/>
      <c r="F17" s="73"/>
      <c r="G17" s="73"/>
      <c r="H17" s="73"/>
      <c r="I17" s="73"/>
      <c r="J17" s="73"/>
      <c r="K17" s="73"/>
      <c r="L17" s="73"/>
      <c r="M17" s="49"/>
      <c r="N17" s="49"/>
      <c r="O17" s="49"/>
      <c r="P17" s="49"/>
      <c r="Q17" s="49"/>
      <c r="R17" s="49"/>
      <c r="S17" s="49"/>
      <c r="T17" s="49"/>
      <c r="U17" s="49"/>
      <c r="V17" s="49"/>
      <c r="W17" s="49"/>
      <c r="X17" s="49"/>
      <c r="Y17" s="49"/>
      <c r="Z17" s="49"/>
      <c r="AA17" s="49"/>
      <c r="AB17" s="49"/>
      <c r="AC17" s="49"/>
    </row>
    <row r="18" spans="1:29" ht="18.75" x14ac:dyDescent="0.3">
      <c r="A18" s="73"/>
      <c r="B18" s="73"/>
      <c r="C18" s="73"/>
      <c r="D18" s="72"/>
      <c r="E18" s="73"/>
      <c r="F18" s="73"/>
      <c r="G18" s="73"/>
      <c r="H18" s="73"/>
      <c r="I18" s="73"/>
      <c r="J18" s="73"/>
      <c r="K18" s="73"/>
      <c r="L18" s="73"/>
      <c r="M18" s="49"/>
      <c r="N18" s="49"/>
      <c r="O18" s="49"/>
      <c r="P18" s="49"/>
      <c r="Q18" s="49"/>
      <c r="R18" s="49"/>
      <c r="S18" s="49"/>
      <c r="T18" s="49"/>
      <c r="U18" s="49"/>
      <c r="V18" s="49"/>
      <c r="W18" s="49"/>
      <c r="X18" s="49"/>
      <c r="Y18" s="49"/>
      <c r="Z18" s="49"/>
      <c r="AA18" s="49"/>
      <c r="AB18" s="49"/>
      <c r="AC18" s="49"/>
    </row>
    <row r="19" spans="1:29" ht="18.75" x14ac:dyDescent="0.3">
      <c r="A19" s="73"/>
      <c r="B19" s="73"/>
      <c r="C19" s="73"/>
      <c r="D19" s="132" t="s">
        <v>49</v>
      </c>
      <c r="E19" s="73"/>
      <c r="F19" s="73"/>
      <c r="G19" s="73"/>
      <c r="H19" s="73"/>
      <c r="I19" s="73"/>
      <c r="J19" s="73"/>
      <c r="K19" s="73"/>
      <c r="L19" s="73"/>
      <c r="M19" s="49"/>
      <c r="N19" s="49"/>
      <c r="O19" s="49"/>
      <c r="P19" s="49"/>
      <c r="Q19" s="49"/>
      <c r="R19" s="49"/>
      <c r="S19" s="49"/>
      <c r="T19" s="49"/>
      <c r="U19" s="49"/>
      <c r="V19" s="49"/>
      <c r="W19" s="49"/>
      <c r="X19" s="49"/>
      <c r="Y19" s="49"/>
      <c r="Z19" s="49"/>
      <c r="AA19" s="49"/>
      <c r="AB19" s="49"/>
      <c r="AC19" s="49"/>
    </row>
    <row r="20" spans="1:29" ht="18.75" x14ac:dyDescent="0.3">
      <c r="A20" s="73"/>
      <c r="B20" s="73"/>
      <c r="C20" s="73"/>
      <c r="D20" s="133" t="s">
        <v>50</v>
      </c>
      <c r="E20" s="73"/>
      <c r="F20" s="73"/>
      <c r="G20" s="73"/>
      <c r="H20" s="73"/>
      <c r="I20" s="73"/>
      <c r="J20" s="73"/>
      <c r="K20" s="73"/>
      <c r="L20" s="73"/>
      <c r="M20" s="49"/>
      <c r="N20" s="49"/>
      <c r="O20" s="49"/>
      <c r="P20" s="49"/>
      <c r="Q20" s="49"/>
      <c r="R20" s="49"/>
      <c r="S20" s="49"/>
      <c r="T20" s="49"/>
      <c r="U20" s="49"/>
      <c r="V20" s="49"/>
      <c r="W20" s="49"/>
      <c r="X20" s="49"/>
      <c r="Y20" s="49"/>
      <c r="Z20" s="49"/>
      <c r="AA20" s="49"/>
      <c r="AB20" s="49"/>
      <c r="AC20" s="49"/>
    </row>
    <row r="21" spans="1:29" ht="15.75" x14ac:dyDescent="0.25">
      <c r="A21" s="73"/>
      <c r="B21" s="73"/>
      <c r="C21" s="73"/>
      <c r="D21" s="58"/>
      <c r="E21" s="73"/>
      <c r="F21" s="73"/>
      <c r="G21" s="73"/>
      <c r="H21" s="73"/>
      <c r="I21" s="73"/>
      <c r="J21" s="73"/>
      <c r="K21" s="73"/>
      <c r="L21" s="73"/>
      <c r="M21" s="49"/>
      <c r="N21" s="49"/>
      <c r="O21" s="49"/>
      <c r="P21" s="49"/>
      <c r="Q21" s="49"/>
      <c r="R21" s="49"/>
      <c r="S21" s="49"/>
      <c r="T21" s="49"/>
      <c r="U21" s="49"/>
      <c r="V21" s="49"/>
      <c r="W21" s="49"/>
      <c r="X21" s="49"/>
      <c r="Y21" s="49"/>
      <c r="Z21" s="49"/>
      <c r="AA21" s="49"/>
      <c r="AB21" s="49"/>
      <c r="AC21" s="49"/>
    </row>
    <row r="22" spans="1:29" ht="15.75" x14ac:dyDescent="0.25">
      <c r="A22" s="73"/>
      <c r="B22" s="73"/>
      <c r="C22" s="73"/>
      <c r="D22" s="59" t="s">
        <v>0</v>
      </c>
      <c r="E22" s="73"/>
      <c r="F22" s="73"/>
      <c r="G22" s="73"/>
      <c r="H22" s="73"/>
      <c r="I22" s="73"/>
      <c r="J22" s="73"/>
      <c r="K22" s="73"/>
      <c r="L22" s="73"/>
      <c r="M22" s="49"/>
      <c r="N22" s="49"/>
      <c r="O22" s="49"/>
      <c r="P22" s="49"/>
      <c r="Q22" s="49"/>
      <c r="R22" s="49"/>
      <c r="S22" s="49"/>
      <c r="T22" s="49"/>
      <c r="U22" s="49"/>
      <c r="V22" s="49"/>
      <c r="W22" s="49"/>
      <c r="X22" s="49"/>
      <c r="Y22" s="49"/>
      <c r="Z22" s="49"/>
      <c r="AA22" s="49"/>
      <c r="AB22" s="49"/>
      <c r="AC22" s="49"/>
    </row>
    <row r="23" spans="1:29" ht="15.75" x14ac:dyDescent="0.25">
      <c r="A23" s="73"/>
      <c r="B23" s="73"/>
      <c r="C23" s="73"/>
      <c r="D23" s="59" t="s">
        <v>51</v>
      </c>
      <c r="E23" s="73"/>
      <c r="F23" s="73"/>
      <c r="G23" s="73"/>
      <c r="H23" s="73"/>
      <c r="I23" s="73"/>
      <c r="J23" s="73"/>
      <c r="K23" s="73"/>
      <c r="L23" s="73"/>
      <c r="M23" s="49"/>
      <c r="N23" s="49"/>
      <c r="O23" s="49"/>
      <c r="P23" s="49"/>
      <c r="Q23" s="49"/>
      <c r="R23" s="49"/>
      <c r="S23" s="49"/>
      <c r="T23" s="49"/>
      <c r="U23" s="49"/>
      <c r="V23" s="49"/>
      <c r="W23" s="49"/>
      <c r="X23" s="49"/>
      <c r="Y23" s="49"/>
      <c r="Z23" s="49"/>
      <c r="AA23" s="49"/>
      <c r="AB23" s="49"/>
      <c r="AC23" s="49"/>
    </row>
    <row r="24" spans="1:29" ht="15.75" x14ac:dyDescent="0.25">
      <c r="A24" s="73"/>
      <c r="B24" s="73"/>
      <c r="C24" s="73"/>
      <c r="D24" s="59" t="s">
        <v>177</v>
      </c>
      <c r="E24" s="73"/>
      <c r="F24" s="73"/>
      <c r="G24" s="73"/>
      <c r="H24" s="73"/>
      <c r="I24" s="73"/>
      <c r="J24" s="73"/>
      <c r="K24" s="73"/>
      <c r="L24" s="73"/>
      <c r="M24" s="49"/>
      <c r="N24" s="49"/>
      <c r="O24" s="49"/>
      <c r="P24" s="49"/>
      <c r="Q24" s="49"/>
      <c r="R24" s="49"/>
      <c r="S24" s="49"/>
      <c r="T24" s="49"/>
      <c r="U24" s="49"/>
      <c r="V24" s="49"/>
      <c r="W24" s="49"/>
      <c r="X24" s="49"/>
      <c r="Y24" s="49"/>
      <c r="Z24" s="49"/>
      <c r="AA24" s="49"/>
      <c r="AB24" s="49"/>
      <c r="AC24" s="49"/>
    </row>
    <row r="25" spans="1:29" ht="15.75" x14ac:dyDescent="0.25">
      <c r="A25" s="73"/>
      <c r="B25" s="73"/>
      <c r="C25" s="73"/>
      <c r="D25" s="59" t="s">
        <v>52</v>
      </c>
      <c r="E25" s="73"/>
      <c r="F25" s="73"/>
      <c r="G25" s="73"/>
      <c r="H25" s="73"/>
      <c r="I25" s="73"/>
      <c r="J25" s="73"/>
      <c r="K25" s="73"/>
      <c r="L25" s="73"/>
      <c r="M25" s="49"/>
      <c r="N25" s="49"/>
      <c r="O25" s="49"/>
      <c r="P25" s="49"/>
      <c r="Q25" s="49"/>
      <c r="R25" s="49"/>
      <c r="S25" s="49"/>
      <c r="T25" s="49"/>
      <c r="U25" s="49"/>
      <c r="V25" s="49"/>
      <c r="W25" s="49"/>
      <c r="X25" s="49"/>
      <c r="Y25" s="49"/>
      <c r="Z25" s="49"/>
      <c r="AA25" s="49"/>
      <c r="AB25" s="49"/>
      <c r="AC25" s="49"/>
    </row>
    <row r="26" spans="1:29" ht="15.75" x14ac:dyDescent="0.25">
      <c r="A26" s="73"/>
      <c r="B26" s="73"/>
      <c r="C26" s="73"/>
      <c r="D26" s="60" t="s">
        <v>90</v>
      </c>
      <c r="E26" s="73"/>
      <c r="F26" s="73"/>
      <c r="G26" s="73"/>
      <c r="H26" s="73"/>
      <c r="I26" s="73"/>
      <c r="J26" s="73"/>
      <c r="K26" s="73"/>
      <c r="L26" s="73"/>
      <c r="M26" s="49"/>
      <c r="N26" s="49"/>
      <c r="O26" s="49"/>
      <c r="P26" s="49"/>
      <c r="Q26" s="49"/>
      <c r="R26" s="49"/>
      <c r="S26" s="49"/>
      <c r="T26" s="49"/>
      <c r="U26" s="49"/>
      <c r="V26" s="49"/>
      <c r="W26" s="49"/>
      <c r="X26" s="49"/>
      <c r="Y26" s="49"/>
      <c r="Z26" s="49"/>
      <c r="AA26" s="49"/>
      <c r="AB26" s="49"/>
      <c r="AC26" s="49"/>
    </row>
    <row r="27" spans="1:29" ht="15.75" x14ac:dyDescent="0.25">
      <c r="A27" s="73"/>
      <c r="B27" s="73"/>
      <c r="C27" s="73"/>
      <c r="D27" s="60" t="s">
        <v>53</v>
      </c>
      <c r="E27" s="73"/>
      <c r="F27" s="73"/>
      <c r="G27" s="73"/>
      <c r="H27" s="73"/>
      <c r="I27" s="73"/>
      <c r="J27" s="73"/>
      <c r="K27" s="73"/>
      <c r="L27" s="73"/>
      <c r="M27" s="49"/>
      <c r="N27" s="49"/>
      <c r="O27" s="49"/>
      <c r="P27" s="49"/>
      <c r="Q27" s="49"/>
      <c r="R27" s="49"/>
      <c r="S27" s="49"/>
      <c r="T27" s="49"/>
      <c r="U27" s="49"/>
      <c r="V27" s="49"/>
      <c r="W27" s="49"/>
      <c r="X27" s="49"/>
      <c r="Y27" s="49"/>
      <c r="Z27" s="49"/>
      <c r="AA27" s="49"/>
      <c r="AB27" s="49"/>
      <c r="AC27" s="49"/>
    </row>
    <row r="28" spans="1:29" x14ac:dyDescent="0.2">
      <c r="A28" s="73"/>
      <c r="B28" s="73"/>
      <c r="C28" s="73"/>
      <c r="D28" s="73"/>
      <c r="E28" s="73"/>
      <c r="F28" s="73"/>
      <c r="G28" s="73"/>
      <c r="H28" s="73"/>
      <c r="I28" s="73"/>
      <c r="J28" s="73"/>
      <c r="K28" s="73"/>
      <c r="L28" s="73"/>
      <c r="M28" s="49"/>
      <c r="N28" s="49"/>
      <c r="O28" s="49"/>
      <c r="P28" s="49"/>
      <c r="Q28" s="49"/>
      <c r="R28" s="49"/>
      <c r="S28" s="49"/>
      <c r="T28" s="49"/>
      <c r="U28" s="49"/>
      <c r="V28" s="49"/>
      <c r="W28" s="49"/>
      <c r="X28" s="49"/>
      <c r="Y28" s="49"/>
      <c r="Z28" s="49"/>
      <c r="AA28" s="49"/>
      <c r="AB28" s="49"/>
      <c r="AC28" s="49"/>
    </row>
    <row r="29" spans="1:29" x14ac:dyDescent="0.2">
      <c r="A29" s="73"/>
      <c r="B29" s="73"/>
      <c r="C29" s="73"/>
      <c r="D29" s="73"/>
      <c r="E29" s="73"/>
      <c r="F29" s="73"/>
      <c r="G29" s="73"/>
      <c r="H29" s="73"/>
      <c r="I29" s="73"/>
      <c r="J29" s="73"/>
      <c r="K29" s="73"/>
      <c r="L29" s="73"/>
      <c r="M29" s="49"/>
      <c r="N29" s="49"/>
      <c r="O29" s="49"/>
      <c r="P29" s="49"/>
      <c r="Q29" s="49"/>
      <c r="R29" s="49"/>
      <c r="S29" s="49"/>
      <c r="T29" s="49"/>
      <c r="U29" s="49"/>
      <c r="V29" s="49"/>
      <c r="W29" s="49"/>
      <c r="X29" s="49"/>
      <c r="Y29" s="49"/>
      <c r="Z29" s="49"/>
      <c r="AA29" s="49"/>
      <c r="AB29" s="49"/>
      <c r="AC29" s="49"/>
    </row>
    <row r="30" spans="1:29" x14ac:dyDescent="0.2">
      <c r="A30" s="73"/>
      <c r="B30" s="73"/>
      <c r="C30" s="73"/>
      <c r="D30" s="73"/>
      <c r="E30" s="73"/>
      <c r="F30" s="73"/>
      <c r="G30" s="73"/>
      <c r="H30" s="73"/>
      <c r="I30" s="73"/>
      <c r="J30" s="73"/>
      <c r="K30" s="73"/>
      <c r="L30" s="73"/>
      <c r="M30" s="49"/>
      <c r="N30" s="49"/>
      <c r="O30" s="49"/>
      <c r="P30" s="49"/>
      <c r="Q30" s="49"/>
      <c r="R30" s="49"/>
      <c r="S30" s="49"/>
      <c r="T30" s="49"/>
      <c r="U30" s="49"/>
      <c r="V30" s="49"/>
      <c r="W30" s="49"/>
      <c r="X30" s="49"/>
      <c r="Y30" s="49"/>
      <c r="Z30" s="49"/>
      <c r="AA30" s="49"/>
      <c r="AB30" s="49"/>
      <c r="AC30" s="49"/>
    </row>
    <row r="31" spans="1:29" x14ac:dyDescent="0.2">
      <c r="A31" s="73"/>
      <c r="B31" s="73"/>
      <c r="C31" s="73"/>
      <c r="D31" s="73"/>
      <c r="E31" s="73"/>
      <c r="F31" s="73"/>
      <c r="G31" s="73"/>
      <c r="H31" s="73"/>
      <c r="I31" s="73"/>
      <c r="J31" s="73"/>
      <c r="K31" s="73"/>
      <c r="L31" s="73"/>
      <c r="M31" s="49"/>
      <c r="N31" s="49"/>
      <c r="O31" s="49"/>
      <c r="P31" s="49"/>
      <c r="Q31" s="49"/>
      <c r="R31" s="49"/>
      <c r="S31" s="49"/>
      <c r="T31" s="49"/>
      <c r="U31" s="49"/>
      <c r="V31" s="49"/>
      <c r="W31" s="49"/>
      <c r="X31" s="49"/>
      <c r="Y31" s="49"/>
      <c r="Z31" s="49"/>
      <c r="AA31" s="49"/>
      <c r="AB31" s="49"/>
      <c r="AC31" s="49"/>
    </row>
    <row r="32" spans="1:29" x14ac:dyDescent="0.2">
      <c r="A32" s="73"/>
      <c r="B32" s="73"/>
      <c r="C32" s="73"/>
      <c r="D32" s="73"/>
      <c r="E32" s="73"/>
      <c r="F32" s="73"/>
      <c r="G32" s="73"/>
      <c r="H32" s="73"/>
      <c r="I32" s="73"/>
      <c r="J32" s="73"/>
      <c r="K32" s="73"/>
      <c r="L32" s="73"/>
      <c r="M32" s="49"/>
      <c r="N32" s="49"/>
      <c r="O32" s="49"/>
      <c r="P32" s="49"/>
      <c r="Q32" s="49"/>
      <c r="R32" s="49"/>
      <c r="S32" s="49"/>
      <c r="T32" s="49"/>
      <c r="U32" s="49"/>
      <c r="V32" s="49"/>
      <c r="W32" s="49"/>
      <c r="X32" s="49"/>
      <c r="Y32" s="49"/>
      <c r="Z32" s="49"/>
      <c r="AA32" s="49"/>
      <c r="AB32" s="49"/>
      <c r="AC32" s="49"/>
    </row>
    <row r="33" spans="1:29" x14ac:dyDescent="0.2">
      <c r="A33" s="73"/>
      <c r="B33" s="73"/>
      <c r="C33" s="73"/>
      <c r="D33" s="73"/>
      <c r="E33" s="73"/>
      <c r="F33" s="73"/>
      <c r="G33" s="73"/>
      <c r="H33" s="73"/>
      <c r="I33" s="73"/>
      <c r="J33" s="73"/>
      <c r="K33" s="73"/>
      <c r="L33" s="73"/>
      <c r="M33" s="49"/>
      <c r="N33" s="49"/>
      <c r="O33" s="49"/>
      <c r="P33" s="49"/>
      <c r="Q33" s="49"/>
      <c r="R33" s="49"/>
      <c r="S33" s="49"/>
      <c r="T33" s="49"/>
      <c r="U33" s="49"/>
      <c r="V33" s="49"/>
      <c r="W33" s="49"/>
      <c r="X33" s="49"/>
      <c r="Y33" s="49"/>
      <c r="Z33" s="49"/>
      <c r="AA33" s="49"/>
      <c r="AB33" s="49"/>
      <c r="AC33" s="49"/>
    </row>
    <row r="34" spans="1:29" x14ac:dyDescent="0.2">
      <c r="A34" s="73"/>
      <c r="B34" s="73"/>
      <c r="C34" s="73"/>
      <c r="D34" s="73"/>
      <c r="E34" s="73"/>
      <c r="F34" s="73"/>
      <c r="G34" s="73"/>
      <c r="H34" s="73"/>
      <c r="I34" s="73"/>
      <c r="J34" s="73"/>
      <c r="K34" s="73"/>
      <c r="L34" s="73"/>
      <c r="M34" s="49"/>
      <c r="N34" s="49"/>
      <c r="O34" s="49"/>
      <c r="P34" s="49"/>
      <c r="Q34" s="49"/>
      <c r="R34" s="49"/>
      <c r="S34" s="49"/>
      <c r="T34" s="49"/>
      <c r="U34" s="49"/>
      <c r="V34" s="49"/>
      <c r="W34" s="49"/>
      <c r="X34" s="49"/>
      <c r="Y34" s="49"/>
      <c r="Z34" s="49"/>
      <c r="AA34" s="49"/>
      <c r="AB34" s="49"/>
      <c r="AC34" s="49"/>
    </row>
    <row r="35" spans="1:29" x14ac:dyDescent="0.2">
      <c r="A35" s="73"/>
      <c r="B35" s="73"/>
      <c r="C35" s="73"/>
      <c r="D35" s="73"/>
      <c r="E35" s="73"/>
      <c r="F35" s="73"/>
      <c r="G35" s="73"/>
      <c r="H35" s="73"/>
      <c r="I35" s="73"/>
      <c r="J35" s="73"/>
      <c r="K35" s="73"/>
      <c r="L35" s="73"/>
      <c r="M35" s="49"/>
      <c r="N35" s="49"/>
      <c r="O35" s="49"/>
      <c r="P35" s="49"/>
      <c r="Q35" s="49"/>
      <c r="R35" s="49"/>
      <c r="S35" s="49"/>
      <c r="T35" s="49"/>
      <c r="U35" s="49"/>
      <c r="V35" s="49"/>
      <c r="W35" s="49"/>
      <c r="X35" s="49"/>
      <c r="Y35" s="49"/>
      <c r="Z35" s="49"/>
      <c r="AA35" s="49"/>
      <c r="AB35" s="49"/>
      <c r="AC35" s="49"/>
    </row>
    <row r="36" spans="1:29" x14ac:dyDescent="0.2">
      <c r="A36" s="53"/>
      <c r="B36" s="53"/>
      <c r="C36" s="53"/>
      <c r="D36" s="53"/>
      <c r="E36" s="53"/>
      <c r="F36" s="53"/>
      <c r="G36" s="53"/>
      <c r="H36" s="53"/>
      <c r="I36" s="53"/>
      <c r="J36" s="53"/>
      <c r="K36" s="53"/>
      <c r="L36" s="53"/>
    </row>
    <row r="37" spans="1:29" x14ac:dyDescent="0.2">
      <c r="A37" s="53"/>
      <c r="B37" s="53"/>
      <c r="C37" s="53"/>
      <c r="D37" s="53"/>
      <c r="E37" s="53"/>
      <c r="F37" s="53"/>
      <c r="G37" s="53"/>
      <c r="H37" s="53"/>
      <c r="I37" s="53"/>
      <c r="J37" s="53"/>
      <c r="K37" s="53"/>
      <c r="L37" s="53"/>
    </row>
    <row r="38" spans="1:29" x14ac:dyDescent="0.2">
      <c r="A38" s="53"/>
      <c r="B38" s="53"/>
      <c r="C38" s="53"/>
      <c r="D38" s="53"/>
      <c r="E38" s="53"/>
      <c r="F38" s="53"/>
      <c r="G38" s="53"/>
      <c r="H38" s="53"/>
      <c r="I38" s="53"/>
      <c r="J38" s="53"/>
      <c r="K38" s="53"/>
      <c r="L38" s="53"/>
    </row>
    <row r="39" spans="1:29" x14ac:dyDescent="0.2">
      <c r="A39" s="53"/>
      <c r="B39" s="53"/>
      <c r="C39" s="53"/>
      <c r="D39" s="53"/>
      <c r="E39" s="53"/>
      <c r="F39" s="53"/>
      <c r="G39" s="53"/>
      <c r="H39" s="53"/>
      <c r="I39" s="53"/>
      <c r="J39" s="53"/>
      <c r="K39" s="53"/>
      <c r="L39" s="53"/>
    </row>
    <row r="40" spans="1:29" x14ac:dyDescent="0.2">
      <c r="A40" s="53"/>
      <c r="B40" s="53"/>
      <c r="C40" s="53"/>
      <c r="D40" s="53"/>
      <c r="E40" s="53"/>
      <c r="F40" s="53"/>
      <c r="G40" s="53"/>
      <c r="H40" s="53"/>
      <c r="I40" s="53"/>
      <c r="J40" s="53"/>
      <c r="K40" s="53"/>
      <c r="L40" s="53"/>
    </row>
    <row r="41" spans="1:29" x14ac:dyDescent="0.2">
      <c r="A41" s="53"/>
      <c r="B41" s="53"/>
      <c r="C41" s="53"/>
      <c r="D41" s="53"/>
      <c r="E41" s="53"/>
      <c r="F41" s="53"/>
      <c r="G41" s="53"/>
      <c r="H41" s="53"/>
      <c r="I41" s="53"/>
      <c r="J41" s="53"/>
      <c r="K41" s="53"/>
      <c r="L41" s="53"/>
    </row>
    <row r="42" spans="1:29" x14ac:dyDescent="0.2">
      <c r="A42" s="53"/>
      <c r="B42" s="53"/>
      <c r="C42" s="53"/>
      <c r="D42" s="53"/>
      <c r="E42" s="53"/>
      <c r="F42" s="53"/>
      <c r="G42" s="53"/>
      <c r="H42" s="53"/>
      <c r="I42" s="53"/>
      <c r="J42" s="53"/>
      <c r="K42" s="53"/>
      <c r="L42" s="53"/>
    </row>
    <row r="43" spans="1:29" x14ac:dyDescent="0.2">
      <c r="A43" s="53"/>
      <c r="B43" s="53"/>
      <c r="C43" s="53"/>
      <c r="D43" s="53"/>
      <c r="E43" s="53"/>
      <c r="F43" s="53"/>
      <c r="G43" s="53"/>
      <c r="H43" s="53"/>
      <c r="I43" s="53"/>
      <c r="J43" s="53"/>
      <c r="K43" s="53"/>
      <c r="L43" s="53"/>
    </row>
    <row r="44" spans="1:29" x14ac:dyDescent="0.2">
      <c r="A44" s="53"/>
      <c r="B44" s="53"/>
      <c r="C44" s="53"/>
      <c r="D44" s="53"/>
      <c r="E44" s="53"/>
      <c r="F44" s="53"/>
      <c r="G44" s="53"/>
      <c r="H44" s="53"/>
      <c r="I44" s="53"/>
      <c r="J44" s="53"/>
      <c r="K44" s="53"/>
      <c r="L44" s="53"/>
    </row>
    <row r="45" spans="1:29" x14ac:dyDescent="0.2">
      <c r="A45" s="53"/>
      <c r="B45" s="53"/>
      <c r="C45" s="53"/>
      <c r="D45" s="53"/>
      <c r="E45" s="53"/>
      <c r="F45" s="53"/>
      <c r="G45" s="53"/>
      <c r="H45" s="53"/>
      <c r="I45" s="53"/>
      <c r="J45" s="53"/>
      <c r="K45" s="53"/>
      <c r="L45" s="53"/>
    </row>
    <row r="46" spans="1:29" x14ac:dyDescent="0.2">
      <c r="A46" s="53"/>
      <c r="B46" s="53"/>
      <c r="C46" s="53"/>
      <c r="D46" s="53"/>
      <c r="E46" s="53"/>
      <c r="F46" s="53"/>
      <c r="G46" s="53"/>
      <c r="H46" s="53"/>
      <c r="I46" s="53"/>
      <c r="J46" s="53"/>
      <c r="K46" s="53"/>
      <c r="L46" s="53"/>
    </row>
    <row r="47" spans="1:29" x14ac:dyDescent="0.2">
      <c r="A47" s="53"/>
      <c r="B47" s="53"/>
      <c r="C47" s="53"/>
      <c r="D47" s="53"/>
      <c r="E47" s="53"/>
      <c r="F47" s="53"/>
      <c r="G47" s="53"/>
      <c r="H47" s="53"/>
      <c r="I47" s="53"/>
      <c r="J47" s="53"/>
      <c r="K47" s="53"/>
      <c r="L47" s="53"/>
    </row>
    <row r="48" spans="1:29" x14ac:dyDescent="0.2">
      <c r="A48" s="53"/>
      <c r="B48" s="53"/>
      <c r="C48" s="53"/>
      <c r="D48" s="53"/>
      <c r="E48" s="53"/>
      <c r="F48" s="53"/>
      <c r="G48" s="53"/>
      <c r="H48" s="53"/>
      <c r="I48" s="53"/>
      <c r="J48" s="53"/>
      <c r="K48" s="53"/>
      <c r="L48" s="53"/>
    </row>
    <row r="49" spans="1:12" x14ac:dyDescent="0.2">
      <c r="A49" s="53"/>
      <c r="B49" s="53"/>
      <c r="C49" s="53"/>
      <c r="D49" s="53"/>
      <c r="E49" s="53"/>
      <c r="F49" s="53"/>
      <c r="G49" s="53"/>
      <c r="H49" s="53"/>
      <c r="I49" s="53"/>
      <c r="J49" s="53"/>
      <c r="K49" s="53"/>
      <c r="L49" s="53"/>
    </row>
    <row r="50" spans="1:12" x14ac:dyDescent="0.2">
      <c r="A50" s="53"/>
      <c r="B50" s="53"/>
      <c r="C50" s="53"/>
      <c r="D50" s="53"/>
      <c r="E50" s="53"/>
      <c r="F50" s="53"/>
      <c r="G50" s="53"/>
      <c r="H50" s="53"/>
      <c r="I50" s="53"/>
      <c r="J50" s="53"/>
      <c r="K50" s="53"/>
      <c r="L50" s="53"/>
    </row>
    <row r="51" spans="1:12" x14ac:dyDescent="0.2">
      <c r="A51" s="53"/>
      <c r="B51" s="53"/>
      <c r="C51" s="53"/>
      <c r="D51" s="53"/>
      <c r="E51" s="53"/>
      <c r="F51" s="53"/>
      <c r="G51" s="53"/>
      <c r="H51" s="53"/>
      <c r="I51" s="53"/>
      <c r="J51" s="53"/>
      <c r="K51" s="53"/>
      <c r="L51" s="53"/>
    </row>
    <row r="52" spans="1:12" x14ac:dyDescent="0.2">
      <c r="A52" s="53"/>
      <c r="B52" s="53"/>
      <c r="C52" s="53"/>
      <c r="D52" s="53"/>
      <c r="E52" s="53"/>
      <c r="F52" s="53"/>
      <c r="G52" s="53"/>
      <c r="H52" s="53"/>
      <c r="I52" s="53"/>
      <c r="J52" s="53"/>
      <c r="K52" s="53"/>
      <c r="L52" s="53"/>
    </row>
    <row r="53" spans="1:12" x14ac:dyDescent="0.2">
      <c r="A53" s="53"/>
      <c r="B53" s="53"/>
      <c r="C53" s="53"/>
      <c r="D53" s="53"/>
      <c r="E53" s="53"/>
      <c r="F53" s="53"/>
      <c r="G53" s="53"/>
      <c r="H53" s="53"/>
      <c r="I53" s="53"/>
      <c r="J53" s="53"/>
      <c r="K53" s="53"/>
      <c r="L53" s="53"/>
    </row>
    <row r="54" spans="1:12" x14ac:dyDescent="0.2">
      <c r="A54" s="53"/>
      <c r="B54" s="53"/>
      <c r="C54" s="53"/>
      <c r="D54" s="53"/>
      <c r="E54" s="53"/>
      <c r="F54" s="53"/>
      <c r="G54" s="53"/>
      <c r="H54" s="53"/>
      <c r="I54" s="53"/>
      <c r="J54" s="53"/>
      <c r="K54" s="53"/>
      <c r="L54" s="53"/>
    </row>
    <row r="55" spans="1:12" x14ac:dyDescent="0.2">
      <c r="A55" s="53"/>
      <c r="B55" s="53"/>
      <c r="C55" s="53"/>
      <c r="D55" s="53"/>
      <c r="E55" s="53"/>
      <c r="F55" s="53"/>
      <c r="G55" s="53"/>
      <c r="H55" s="53"/>
      <c r="I55" s="53"/>
      <c r="J55" s="53"/>
      <c r="K55" s="53"/>
      <c r="L55" s="53"/>
    </row>
    <row r="56" spans="1:12" x14ac:dyDescent="0.2">
      <c r="A56" s="53"/>
      <c r="B56" s="53"/>
      <c r="C56" s="53"/>
      <c r="D56" s="53"/>
      <c r="E56" s="53"/>
      <c r="F56" s="53"/>
      <c r="G56" s="53"/>
      <c r="H56" s="53"/>
      <c r="I56" s="53"/>
      <c r="J56" s="53"/>
      <c r="K56" s="53"/>
      <c r="L56" s="53"/>
    </row>
    <row r="57" spans="1:12" x14ac:dyDescent="0.2">
      <c r="A57" s="53"/>
      <c r="B57" s="53"/>
      <c r="C57" s="53"/>
      <c r="D57" s="53"/>
      <c r="E57" s="53"/>
      <c r="F57" s="53"/>
      <c r="G57" s="53"/>
      <c r="H57" s="53"/>
      <c r="I57" s="53"/>
      <c r="J57" s="53"/>
      <c r="K57" s="53"/>
      <c r="L57" s="53"/>
    </row>
    <row r="58" spans="1:12" x14ac:dyDescent="0.2">
      <c r="A58" s="53"/>
      <c r="B58" s="53"/>
      <c r="C58" s="53"/>
      <c r="D58" s="53"/>
      <c r="E58" s="53"/>
      <c r="F58" s="53"/>
      <c r="G58" s="53"/>
      <c r="H58" s="53"/>
      <c r="I58" s="53"/>
      <c r="J58" s="53"/>
      <c r="K58" s="53"/>
      <c r="L58" s="53"/>
    </row>
    <row r="59" spans="1:12" x14ac:dyDescent="0.2">
      <c r="A59" s="53"/>
      <c r="B59" s="53"/>
      <c r="C59" s="53"/>
      <c r="D59" s="53"/>
      <c r="E59" s="53"/>
      <c r="F59" s="53"/>
      <c r="G59" s="53"/>
      <c r="H59" s="53"/>
      <c r="I59" s="53"/>
      <c r="J59" s="53"/>
      <c r="K59" s="53"/>
      <c r="L59" s="53"/>
    </row>
    <row r="60" spans="1:12" x14ac:dyDescent="0.2">
      <c r="A60" s="53"/>
      <c r="B60" s="53"/>
      <c r="C60" s="53"/>
      <c r="D60" s="53"/>
      <c r="E60" s="53"/>
      <c r="F60" s="53"/>
      <c r="G60" s="53"/>
      <c r="H60" s="53"/>
      <c r="I60" s="53"/>
      <c r="J60" s="53"/>
      <c r="K60" s="53"/>
      <c r="L60" s="53"/>
    </row>
    <row r="61" spans="1:12" x14ac:dyDescent="0.2">
      <c r="A61" s="53"/>
      <c r="B61" s="53"/>
      <c r="C61" s="53"/>
      <c r="D61" s="53"/>
      <c r="E61" s="53"/>
      <c r="F61" s="53"/>
      <c r="G61" s="53"/>
      <c r="H61" s="53"/>
      <c r="I61" s="53"/>
      <c r="J61" s="53"/>
      <c r="K61" s="53"/>
      <c r="L61" s="53"/>
    </row>
    <row r="62" spans="1:12" x14ac:dyDescent="0.2">
      <c r="A62" s="53"/>
      <c r="B62" s="53"/>
      <c r="C62" s="53"/>
      <c r="D62" s="53"/>
      <c r="E62" s="53"/>
      <c r="F62" s="53"/>
      <c r="G62" s="53"/>
      <c r="H62" s="53"/>
      <c r="I62" s="53"/>
      <c r="J62" s="53"/>
      <c r="K62" s="53"/>
      <c r="L62" s="53"/>
    </row>
    <row r="63" spans="1:12" x14ac:dyDescent="0.2">
      <c r="A63" s="53"/>
      <c r="B63" s="53"/>
      <c r="C63" s="53"/>
      <c r="D63" s="53"/>
      <c r="E63" s="53"/>
      <c r="F63" s="53"/>
      <c r="G63" s="53"/>
      <c r="H63" s="53"/>
      <c r="I63" s="53"/>
      <c r="J63" s="53"/>
      <c r="K63" s="53"/>
      <c r="L63" s="53"/>
    </row>
    <row r="64" spans="1:12" x14ac:dyDescent="0.2">
      <c r="A64" s="53"/>
      <c r="B64" s="53"/>
      <c r="C64" s="53"/>
      <c r="D64" s="53"/>
      <c r="E64" s="53"/>
      <c r="F64" s="53"/>
      <c r="G64" s="53"/>
      <c r="H64" s="53"/>
      <c r="I64" s="53"/>
      <c r="J64" s="53"/>
      <c r="K64" s="53"/>
      <c r="L64" s="53"/>
    </row>
    <row r="65" spans="1:12" x14ac:dyDescent="0.2">
      <c r="A65" s="53"/>
      <c r="B65" s="53"/>
      <c r="C65" s="53"/>
      <c r="D65" s="53"/>
      <c r="E65" s="53"/>
      <c r="F65" s="53"/>
      <c r="G65" s="53"/>
      <c r="H65" s="53"/>
      <c r="I65" s="53"/>
      <c r="J65" s="53"/>
      <c r="K65" s="53"/>
      <c r="L65" s="53"/>
    </row>
    <row r="66" spans="1:12" x14ac:dyDescent="0.2">
      <c r="A66" s="53"/>
      <c r="B66" s="53"/>
      <c r="C66" s="53"/>
      <c r="D66" s="53"/>
      <c r="E66" s="53"/>
      <c r="F66" s="53"/>
      <c r="G66" s="53"/>
      <c r="H66" s="53"/>
      <c r="I66" s="53"/>
      <c r="J66" s="53"/>
      <c r="K66" s="53"/>
      <c r="L66" s="53"/>
    </row>
    <row r="67" spans="1:12" x14ac:dyDescent="0.2">
      <c r="A67" s="53"/>
      <c r="B67" s="53"/>
      <c r="C67" s="53"/>
      <c r="D67" s="53"/>
      <c r="E67" s="53"/>
      <c r="F67" s="53"/>
      <c r="G67" s="53"/>
      <c r="H67" s="53"/>
      <c r="I67" s="53"/>
      <c r="J67" s="53"/>
      <c r="K67" s="53"/>
      <c r="L67" s="53"/>
    </row>
    <row r="68" spans="1:12" x14ac:dyDescent="0.2">
      <c r="A68" s="53"/>
      <c r="B68" s="53"/>
      <c r="C68" s="53"/>
      <c r="D68" s="53"/>
      <c r="E68" s="53"/>
      <c r="F68" s="53"/>
      <c r="G68" s="53"/>
      <c r="H68" s="53"/>
      <c r="I68" s="53"/>
      <c r="J68" s="53"/>
      <c r="K68" s="53"/>
      <c r="L68" s="53"/>
    </row>
    <row r="69" spans="1:12" x14ac:dyDescent="0.2">
      <c r="A69" s="53"/>
      <c r="B69" s="53"/>
      <c r="C69" s="53"/>
      <c r="D69" s="53"/>
      <c r="E69" s="53"/>
      <c r="F69" s="53"/>
      <c r="G69" s="53"/>
      <c r="H69" s="53"/>
      <c r="I69" s="53"/>
      <c r="J69" s="53"/>
      <c r="K69" s="53"/>
      <c r="L69" s="53"/>
    </row>
    <row r="70" spans="1:12" x14ac:dyDescent="0.2">
      <c r="A70" s="53"/>
      <c r="B70" s="53"/>
      <c r="C70" s="53"/>
      <c r="D70" s="53"/>
      <c r="E70" s="53"/>
      <c r="F70" s="53"/>
      <c r="G70" s="53"/>
      <c r="H70" s="53"/>
      <c r="I70" s="53"/>
      <c r="J70" s="53"/>
      <c r="K70" s="53"/>
      <c r="L70" s="53"/>
    </row>
    <row r="71" spans="1:12" x14ac:dyDescent="0.2">
      <c r="A71" s="53"/>
      <c r="B71" s="53"/>
      <c r="C71" s="53"/>
      <c r="D71" s="53"/>
      <c r="E71" s="53"/>
      <c r="F71" s="53"/>
      <c r="G71" s="53"/>
      <c r="H71" s="53"/>
      <c r="I71" s="53"/>
      <c r="J71" s="53"/>
      <c r="K71" s="53"/>
      <c r="L71" s="53"/>
    </row>
    <row r="72" spans="1:12" x14ac:dyDescent="0.2">
      <c r="A72" s="53"/>
      <c r="B72" s="53"/>
      <c r="C72" s="53"/>
      <c r="D72" s="53"/>
      <c r="E72" s="53"/>
      <c r="F72" s="53"/>
      <c r="G72" s="53"/>
      <c r="H72" s="53"/>
      <c r="I72" s="53"/>
      <c r="J72" s="53"/>
      <c r="K72" s="53"/>
      <c r="L72" s="53"/>
    </row>
    <row r="73" spans="1:12" x14ac:dyDescent="0.2">
      <c r="A73" s="53"/>
      <c r="B73" s="53"/>
      <c r="C73" s="53"/>
      <c r="D73" s="53"/>
      <c r="E73" s="53"/>
      <c r="F73" s="53"/>
      <c r="G73" s="53"/>
      <c r="H73" s="53"/>
      <c r="I73" s="53"/>
      <c r="J73" s="53"/>
      <c r="K73" s="53"/>
      <c r="L73" s="53"/>
    </row>
    <row r="74" spans="1:12" x14ac:dyDescent="0.2">
      <c r="A74" s="53"/>
      <c r="B74" s="53"/>
      <c r="C74" s="53"/>
      <c r="D74" s="53"/>
      <c r="E74" s="53"/>
      <c r="F74" s="53"/>
      <c r="G74" s="53"/>
      <c r="H74" s="53"/>
      <c r="I74" s="53"/>
      <c r="J74" s="53"/>
      <c r="K74" s="53"/>
      <c r="L74" s="53"/>
    </row>
    <row r="75" spans="1:12" x14ac:dyDescent="0.2">
      <c r="A75" s="53"/>
      <c r="B75" s="53"/>
      <c r="C75" s="53"/>
      <c r="D75" s="53"/>
      <c r="E75" s="53"/>
      <c r="F75" s="53"/>
      <c r="G75" s="53"/>
      <c r="H75" s="53"/>
      <c r="I75" s="53"/>
      <c r="J75" s="53"/>
      <c r="K75" s="53"/>
      <c r="L75" s="53"/>
    </row>
    <row r="76" spans="1:12" x14ac:dyDescent="0.2">
      <c r="A76" s="53"/>
      <c r="B76" s="53"/>
      <c r="C76" s="53"/>
      <c r="D76" s="53"/>
      <c r="E76" s="53"/>
      <c r="F76" s="53"/>
      <c r="G76" s="53"/>
      <c r="H76" s="53"/>
      <c r="I76" s="53"/>
      <c r="J76" s="53"/>
      <c r="K76" s="53"/>
      <c r="L76" s="53"/>
    </row>
    <row r="77" spans="1:12" x14ac:dyDescent="0.2">
      <c r="A77" s="53"/>
      <c r="B77" s="53"/>
      <c r="C77" s="53"/>
      <c r="D77" s="53"/>
      <c r="E77" s="53"/>
      <c r="F77" s="53"/>
      <c r="G77" s="53"/>
      <c r="H77" s="53"/>
      <c r="I77" s="53"/>
      <c r="J77" s="53"/>
      <c r="K77" s="53"/>
      <c r="L77" s="53"/>
    </row>
    <row r="78" spans="1:12" x14ac:dyDescent="0.2">
      <c r="A78" s="53"/>
      <c r="B78" s="53"/>
      <c r="C78" s="53"/>
      <c r="D78" s="53"/>
      <c r="E78" s="53"/>
      <c r="F78" s="53"/>
      <c r="G78" s="53"/>
      <c r="H78" s="53"/>
      <c r="I78" s="53"/>
      <c r="J78" s="53"/>
      <c r="K78" s="53"/>
      <c r="L78" s="53"/>
    </row>
    <row r="79" spans="1:12" x14ac:dyDescent="0.2">
      <c r="A79" s="53"/>
      <c r="B79" s="53"/>
      <c r="C79" s="53"/>
      <c r="D79" s="53"/>
      <c r="E79" s="53"/>
      <c r="F79" s="53"/>
      <c r="G79" s="53"/>
      <c r="H79" s="53"/>
      <c r="I79" s="53"/>
      <c r="J79" s="53"/>
      <c r="K79" s="53"/>
      <c r="L79" s="53"/>
    </row>
    <row r="80" spans="1:12" x14ac:dyDescent="0.2">
      <c r="A80" s="53"/>
      <c r="B80" s="53"/>
      <c r="C80" s="53"/>
      <c r="D80" s="53"/>
      <c r="E80" s="53"/>
      <c r="F80" s="53"/>
      <c r="G80" s="53"/>
      <c r="H80" s="53"/>
      <c r="I80" s="53"/>
      <c r="J80" s="53"/>
      <c r="K80" s="53"/>
      <c r="L80" s="53"/>
    </row>
    <row r="81" spans="1:12" x14ac:dyDescent="0.2">
      <c r="A81" s="53"/>
      <c r="B81" s="53"/>
      <c r="C81" s="53"/>
      <c r="D81" s="53"/>
      <c r="E81" s="53"/>
      <c r="F81" s="53"/>
      <c r="G81" s="53"/>
      <c r="H81" s="53"/>
      <c r="I81" s="53"/>
      <c r="J81" s="53"/>
      <c r="K81" s="53"/>
      <c r="L81" s="53"/>
    </row>
    <row r="82" spans="1:12" x14ac:dyDescent="0.2">
      <c r="A82" s="53"/>
      <c r="B82" s="53"/>
      <c r="C82" s="53"/>
      <c r="D82" s="53"/>
      <c r="E82" s="53"/>
      <c r="F82" s="53"/>
      <c r="G82" s="53"/>
      <c r="H82" s="53"/>
      <c r="I82" s="53"/>
      <c r="J82" s="53"/>
      <c r="K82" s="53"/>
      <c r="L82" s="53"/>
    </row>
    <row r="83" spans="1:12" x14ac:dyDescent="0.2">
      <c r="A83" s="53"/>
      <c r="B83" s="53"/>
      <c r="C83" s="53"/>
      <c r="D83" s="53"/>
      <c r="E83" s="53"/>
      <c r="F83" s="53"/>
      <c r="G83" s="53"/>
      <c r="H83" s="53"/>
      <c r="I83" s="53"/>
      <c r="J83" s="53"/>
      <c r="K83" s="53"/>
      <c r="L83" s="53"/>
    </row>
    <row r="84" spans="1:12" x14ac:dyDescent="0.2">
      <c r="A84" s="53"/>
      <c r="B84" s="53"/>
      <c r="C84" s="53"/>
      <c r="D84" s="53"/>
      <c r="E84" s="53"/>
      <c r="F84" s="53"/>
      <c r="G84" s="53"/>
      <c r="H84" s="53"/>
      <c r="I84" s="53"/>
      <c r="J84" s="53"/>
      <c r="K84" s="53"/>
      <c r="L84" s="53"/>
    </row>
    <row r="85" spans="1:12" x14ac:dyDescent="0.2">
      <c r="A85" s="53"/>
      <c r="B85" s="53"/>
      <c r="C85" s="53"/>
      <c r="D85" s="53"/>
      <c r="E85" s="53"/>
      <c r="F85" s="53"/>
      <c r="G85" s="53"/>
      <c r="H85" s="53"/>
      <c r="I85" s="53"/>
      <c r="J85" s="53"/>
      <c r="K85" s="53"/>
      <c r="L85" s="53"/>
    </row>
    <row r="86" spans="1:12" x14ac:dyDescent="0.2">
      <c r="A86" s="53"/>
      <c r="B86" s="53"/>
      <c r="C86" s="53"/>
      <c r="D86" s="53"/>
      <c r="E86" s="53"/>
      <c r="F86" s="53"/>
      <c r="G86" s="53"/>
      <c r="H86" s="53"/>
      <c r="I86" s="53"/>
      <c r="J86" s="53"/>
      <c r="K86" s="53"/>
      <c r="L86" s="53"/>
    </row>
    <row r="87" spans="1:12" x14ac:dyDescent="0.2">
      <c r="A87" s="53"/>
      <c r="B87" s="53"/>
      <c r="C87" s="53"/>
      <c r="D87" s="53"/>
      <c r="E87" s="53"/>
      <c r="F87" s="53"/>
      <c r="G87" s="53"/>
      <c r="H87" s="53"/>
      <c r="I87" s="53"/>
      <c r="J87" s="53"/>
      <c r="K87" s="53"/>
      <c r="L87" s="53"/>
    </row>
    <row r="88" spans="1:12" x14ac:dyDescent="0.2">
      <c r="A88" s="53"/>
      <c r="B88" s="53"/>
      <c r="C88" s="53"/>
      <c r="D88" s="53"/>
      <c r="E88" s="53"/>
      <c r="F88" s="53"/>
      <c r="G88" s="53"/>
      <c r="H88" s="53"/>
      <c r="I88" s="53"/>
      <c r="J88" s="53"/>
      <c r="K88" s="53"/>
      <c r="L88" s="53"/>
    </row>
    <row r="89" spans="1:12" x14ac:dyDescent="0.2">
      <c r="A89" s="53"/>
      <c r="B89" s="53"/>
      <c r="C89" s="53"/>
      <c r="D89" s="53"/>
      <c r="E89" s="53"/>
      <c r="F89" s="53"/>
      <c r="G89" s="53"/>
      <c r="H89" s="53"/>
      <c r="I89" s="53"/>
      <c r="J89" s="53"/>
      <c r="K89" s="53"/>
      <c r="L89" s="53"/>
    </row>
    <row r="90" spans="1:12" x14ac:dyDescent="0.2">
      <c r="A90" s="53"/>
      <c r="B90" s="53"/>
      <c r="C90" s="53"/>
      <c r="D90" s="53"/>
      <c r="E90" s="53"/>
      <c r="F90" s="53"/>
      <c r="G90" s="53"/>
      <c r="H90" s="53"/>
      <c r="I90" s="53"/>
      <c r="J90" s="53"/>
      <c r="K90" s="53"/>
      <c r="L90" s="53"/>
    </row>
    <row r="91" spans="1:12" x14ac:dyDescent="0.2">
      <c r="A91" s="53"/>
      <c r="B91" s="53"/>
      <c r="C91" s="53"/>
      <c r="D91" s="53"/>
      <c r="E91" s="53"/>
      <c r="F91" s="53"/>
      <c r="G91" s="53"/>
      <c r="H91" s="53"/>
      <c r="I91" s="53"/>
      <c r="J91" s="53"/>
      <c r="K91" s="53"/>
      <c r="L91" s="53"/>
    </row>
    <row r="92" spans="1:12" x14ac:dyDescent="0.2">
      <c r="A92" s="53"/>
      <c r="B92" s="53"/>
      <c r="C92" s="53"/>
      <c r="D92" s="53"/>
      <c r="E92" s="53"/>
      <c r="F92" s="53"/>
      <c r="G92" s="53"/>
      <c r="H92" s="53"/>
      <c r="I92" s="53"/>
      <c r="J92" s="53"/>
      <c r="K92" s="53"/>
      <c r="L92" s="53"/>
    </row>
    <row r="93" spans="1:12" x14ac:dyDescent="0.2">
      <c r="A93" s="53"/>
      <c r="B93" s="53"/>
      <c r="C93" s="53"/>
      <c r="D93" s="53"/>
      <c r="E93" s="53"/>
      <c r="F93" s="53"/>
      <c r="G93" s="53"/>
      <c r="H93" s="53"/>
      <c r="I93" s="53"/>
      <c r="J93" s="53"/>
      <c r="K93" s="53"/>
      <c r="L93" s="53"/>
    </row>
    <row r="94" spans="1:12" x14ac:dyDescent="0.2">
      <c r="A94" s="53"/>
      <c r="B94" s="53"/>
      <c r="C94" s="53"/>
      <c r="D94" s="53"/>
      <c r="E94" s="53"/>
      <c r="F94" s="53"/>
      <c r="G94" s="53"/>
      <c r="H94" s="53"/>
      <c r="I94" s="53"/>
      <c r="J94" s="53"/>
      <c r="K94" s="53"/>
      <c r="L94" s="53"/>
    </row>
    <row r="95" spans="1:12" x14ac:dyDescent="0.2">
      <c r="A95" s="53"/>
      <c r="B95" s="53"/>
      <c r="C95" s="53"/>
      <c r="D95" s="53"/>
      <c r="E95" s="53"/>
      <c r="F95" s="53"/>
      <c r="G95" s="53"/>
      <c r="H95" s="53"/>
      <c r="I95" s="53"/>
      <c r="J95" s="53"/>
      <c r="K95" s="53"/>
      <c r="L95" s="53"/>
    </row>
    <row r="96" spans="1:12" x14ac:dyDescent="0.2">
      <c r="A96" s="53"/>
      <c r="B96" s="53"/>
      <c r="C96" s="53"/>
      <c r="D96" s="53"/>
      <c r="E96" s="53"/>
      <c r="F96" s="53"/>
      <c r="G96" s="53"/>
      <c r="H96" s="53"/>
      <c r="I96" s="53"/>
      <c r="J96" s="53"/>
      <c r="K96" s="53"/>
      <c r="L96" s="53"/>
    </row>
    <row r="97" spans="1:12" x14ac:dyDescent="0.2">
      <c r="A97" s="53"/>
      <c r="B97" s="53"/>
      <c r="C97" s="53"/>
      <c r="D97" s="53"/>
      <c r="E97" s="53"/>
      <c r="F97" s="53"/>
      <c r="G97" s="53"/>
      <c r="H97" s="53"/>
      <c r="I97" s="53"/>
      <c r="J97" s="53"/>
      <c r="K97" s="53"/>
      <c r="L97" s="53"/>
    </row>
    <row r="98" spans="1:12" x14ac:dyDescent="0.2">
      <c r="A98" s="53"/>
      <c r="B98" s="53"/>
      <c r="C98" s="53"/>
      <c r="D98" s="53"/>
      <c r="E98" s="53"/>
      <c r="F98" s="53"/>
      <c r="G98" s="53"/>
      <c r="H98" s="53"/>
      <c r="I98" s="53"/>
      <c r="J98" s="53"/>
      <c r="K98" s="53"/>
      <c r="L98" s="53"/>
    </row>
    <row r="99" spans="1:12" x14ac:dyDescent="0.2">
      <c r="A99" s="53"/>
      <c r="B99" s="53"/>
      <c r="C99" s="53"/>
      <c r="D99" s="53"/>
      <c r="E99" s="53"/>
      <c r="F99" s="53"/>
      <c r="G99" s="53"/>
      <c r="H99" s="53"/>
      <c r="I99" s="53"/>
      <c r="J99" s="53"/>
      <c r="K99" s="53"/>
      <c r="L99" s="53"/>
    </row>
    <row r="100" spans="1:12" x14ac:dyDescent="0.2">
      <c r="A100" s="53"/>
      <c r="B100" s="53"/>
      <c r="C100" s="53"/>
      <c r="D100" s="53"/>
      <c r="E100" s="53"/>
      <c r="F100" s="53"/>
      <c r="G100" s="53"/>
      <c r="H100" s="53"/>
      <c r="I100" s="53"/>
      <c r="J100" s="53"/>
      <c r="K100" s="53"/>
      <c r="L100" s="53"/>
    </row>
    <row r="101" spans="1:12" x14ac:dyDescent="0.2">
      <c r="A101" s="53"/>
      <c r="B101" s="53"/>
      <c r="C101" s="53"/>
      <c r="D101" s="53"/>
      <c r="E101" s="53"/>
      <c r="F101" s="53"/>
      <c r="G101" s="53"/>
      <c r="H101" s="53"/>
      <c r="I101" s="53"/>
      <c r="J101" s="53"/>
      <c r="K101" s="53"/>
      <c r="L101" s="53"/>
    </row>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10"/>
  <sheetViews>
    <sheetView zoomScale="110" zoomScaleNormal="110" workbookViewId="0"/>
  </sheetViews>
  <sheetFormatPr defaultColWidth="9.140625" defaultRowHeight="15.75" x14ac:dyDescent="0.25"/>
  <cols>
    <col min="1" max="1" width="4.7109375" style="1" customWidth="1"/>
    <col min="2" max="2" width="15.42578125" style="1" customWidth="1"/>
    <col min="3" max="3" width="15.140625" style="1" customWidth="1"/>
    <col min="4" max="7" width="14.7109375" style="1" customWidth="1"/>
    <col min="8" max="8" width="15.85546875" style="1" customWidth="1"/>
    <col min="9" max="41" width="14.7109375" style="1" customWidth="1"/>
    <col min="42" max="81" width="10.7109375" style="1" customWidth="1"/>
    <col min="82" max="16384" width="9.140625" style="1"/>
  </cols>
  <sheetData>
    <row r="1" spans="1:15" ht="16.5" thickBot="1" x14ac:dyDescent="0.3"/>
    <row r="2" spans="1:15" s="57" customFormat="1" ht="21" x14ac:dyDescent="0.35">
      <c r="B2" s="93" t="s">
        <v>54</v>
      </c>
      <c r="C2" s="94"/>
      <c r="D2" s="61"/>
    </row>
    <row r="3" spans="1:15" ht="21.75" thickBot="1" x14ac:dyDescent="0.4">
      <c r="B3" s="95" t="s">
        <v>1</v>
      </c>
      <c r="C3" s="96"/>
      <c r="D3" s="3"/>
    </row>
    <row r="4" spans="1:15" x14ac:dyDescent="0.25">
      <c r="E4" s="62"/>
    </row>
    <row r="5" spans="1:15" ht="94.5" customHeight="1" x14ac:dyDescent="0.25">
      <c r="A5" s="194" t="s">
        <v>81</v>
      </c>
      <c r="B5" s="194"/>
      <c r="C5" s="194"/>
      <c r="D5" s="194"/>
      <c r="E5" s="194"/>
      <c r="F5" s="194"/>
      <c r="G5" s="194"/>
      <c r="H5" s="194"/>
      <c r="I5" s="194"/>
      <c r="J5" s="194"/>
      <c r="K5" s="194"/>
      <c r="L5" s="81"/>
      <c r="M5" s="81"/>
    </row>
    <row r="7" spans="1:15" s="19" customFormat="1" x14ac:dyDescent="0.25">
      <c r="A7" s="15" t="s">
        <v>7</v>
      </c>
      <c r="B7" s="16"/>
      <c r="C7" s="16"/>
      <c r="D7" s="16"/>
      <c r="E7" s="17"/>
      <c r="F7" s="16"/>
      <c r="G7" s="16"/>
      <c r="H7" s="16"/>
      <c r="I7" s="16"/>
      <c r="J7" s="16"/>
      <c r="K7" s="16"/>
      <c r="L7" s="16"/>
      <c r="M7" s="16"/>
      <c r="N7" s="16"/>
      <c r="O7" s="18"/>
    </row>
    <row r="8" spans="1:15" s="19" customFormat="1" ht="63" customHeight="1" x14ac:dyDescent="0.25">
      <c r="A8" s="195" t="s">
        <v>198</v>
      </c>
      <c r="B8" s="196"/>
      <c r="C8" s="196"/>
      <c r="D8" s="196"/>
      <c r="E8" s="196"/>
      <c r="F8" s="196"/>
      <c r="G8" s="196"/>
      <c r="H8" s="196"/>
      <c r="I8" s="196"/>
      <c r="J8" s="196"/>
      <c r="K8" s="196"/>
      <c r="L8" s="16"/>
      <c r="M8" s="16"/>
      <c r="N8" s="16"/>
      <c r="O8" s="18"/>
    </row>
    <row r="9" spans="1:15" s="18" customFormat="1" x14ac:dyDescent="0.25"/>
    <row r="11" spans="1:15" x14ac:dyDescent="0.25">
      <c r="B11" s="194" t="s">
        <v>13</v>
      </c>
      <c r="C11" s="194"/>
      <c r="D11" s="194"/>
      <c r="E11" s="194"/>
      <c r="F11" s="194"/>
      <c r="G11" s="194"/>
      <c r="H11" s="194"/>
      <c r="I11" s="194"/>
      <c r="J11" s="194"/>
      <c r="K11" s="194"/>
    </row>
    <row r="13" spans="1:15" x14ac:dyDescent="0.25">
      <c r="B13" s="62" t="s">
        <v>2</v>
      </c>
      <c r="D13" s="134">
        <v>100</v>
      </c>
    </row>
    <row r="14" spans="1:15" x14ac:dyDescent="0.25">
      <c r="B14" s="62" t="s">
        <v>3</v>
      </c>
      <c r="D14" s="134">
        <v>500</v>
      </c>
    </row>
    <row r="15" spans="1:15" x14ac:dyDescent="0.25">
      <c r="B15" s="62" t="s">
        <v>199</v>
      </c>
      <c r="D15" s="134">
        <v>70</v>
      </c>
    </row>
    <row r="16" spans="1:15" x14ac:dyDescent="0.25">
      <c r="B16" s="62" t="s">
        <v>4</v>
      </c>
      <c r="D16" s="134">
        <v>200</v>
      </c>
    </row>
    <row r="18" spans="1:15" s="71" customFormat="1" x14ac:dyDescent="0.25">
      <c r="A18" s="67" t="s">
        <v>7</v>
      </c>
      <c r="B18" s="68"/>
      <c r="C18" s="68"/>
      <c r="D18" s="68"/>
      <c r="E18" s="69"/>
      <c r="F18" s="68"/>
      <c r="G18" s="68"/>
      <c r="H18" s="68"/>
      <c r="I18" s="68"/>
      <c r="J18" s="68"/>
      <c r="K18" s="68"/>
      <c r="L18" s="68"/>
      <c r="M18" s="68"/>
      <c r="N18" s="68"/>
      <c r="O18" s="70"/>
    </row>
    <row r="19" spans="1:15" s="71" customFormat="1" ht="47.25" customHeight="1" x14ac:dyDescent="0.25">
      <c r="A19" s="196" t="s">
        <v>82</v>
      </c>
      <c r="B19" s="196"/>
      <c r="C19" s="196"/>
      <c r="D19" s="196"/>
      <c r="E19" s="196"/>
      <c r="F19" s="196"/>
      <c r="G19" s="196"/>
      <c r="H19" s="196"/>
      <c r="I19" s="196"/>
      <c r="J19" s="196"/>
      <c r="K19" s="196"/>
      <c r="L19" s="68"/>
      <c r="M19" s="68"/>
      <c r="N19" s="68"/>
      <c r="O19" s="70"/>
    </row>
    <row r="20" spans="1:15" s="70" customFormat="1" x14ac:dyDescent="0.25"/>
    <row r="21" spans="1:15" s="62" customFormat="1" x14ac:dyDescent="0.25"/>
    <row r="22" spans="1:15" x14ac:dyDescent="0.25">
      <c r="B22" s="197" t="s">
        <v>5</v>
      </c>
      <c r="C22" s="198"/>
      <c r="D22" s="198"/>
      <c r="E22" s="13"/>
      <c r="F22" s="198" t="s">
        <v>12</v>
      </c>
      <c r="G22" s="198"/>
      <c r="H22" s="199"/>
    </row>
    <row r="23" spans="1:15" x14ac:dyDescent="0.25">
      <c r="B23" s="4" t="s">
        <v>2</v>
      </c>
      <c r="C23" s="5"/>
      <c r="D23" s="135">
        <f>D13</f>
        <v>100</v>
      </c>
      <c r="E23" s="5"/>
      <c r="F23" s="20" t="s">
        <v>8</v>
      </c>
      <c r="G23" s="21"/>
      <c r="H23" s="140">
        <f>D15</f>
        <v>70</v>
      </c>
    </row>
    <row r="24" spans="1:15" x14ac:dyDescent="0.25">
      <c r="B24" s="4" t="s">
        <v>6</v>
      </c>
      <c r="C24" s="5"/>
      <c r="D24" s="136">
        <f>D14</f>
        <v>500</v>
      </c>
      <c r="E24" s="5"/>
      <c r="F24" s="20" t="s">
        <v>4</v>
      </c>
      <c r="G24" s="21"/>
      <c r="H24" s="141">
        <f>D16</f>
        <v>200</v>
      </c>
    </row>
    <row r="25" spans="1:15" x14ac:dyDescent="0.25">
      <c r="B25" s="4"/>
      <c r="C25" s="5"/>
      <c r="D25" s="136"/>
      <c r="E25" s="5"/>
      <c r="F25" s="22" t="s">
        <v>9</v>
      </c>
      <c r="G25" s="21"/>
      <c r="H25" s="141">
        <f>H27-H24-H23</f>
        <v>330</v>
      </c>
    </row>
    <row r="26" spans="1:15" x14ac:dyDescent="0.25">
      <c r="B26" s="4"/>
      <c r="C26" s="7"/>
      <c r="D26" s="137"/>
      <c r="E26" s="7"/>
      <c r="F26" s="22" t="s">
        <v>10</v>
      </c>
      <c r="G26" s="21"/>
      <c r="H26" s="141"/>
    </row>
    <row r="27" spans="1:15" ht="16.5" thickBot="1" x14ac:dyDescent="0.3">
      <c r="B27" s="4" t="s">
        <v>15</v>
      </c>
      <c r="C27" s="12"/>
      <c r="D27" s="138">
        <f>D23+D24</f>
        <v>600</v>
      </c>
      <c r="E27" s="12"/>
      <c r="F27" s="20" t="s">
        <v>11</v>
      </c>
      <c r="G27" s="21"/>
      <c r="H27" s="142">
        <f>D27</f>
        <v>600</v>
      </c>
    </row>
    <row r="28" spans="1:15" ht="16.5" thickTop="1" x14ac:dyDescent="0.25">
      <c r="B28" s="8"/>
      <c r="C28" s="9"/>
      <c r="D28" s="10"/>
      <c r="E28" s="10"/>
      <c r="F28" s="10"/>
      <c r="G28" s="10"/>
      <c r="H28" s="11"/>
    </row>
    <row r="30" spans="1:15" ht="31.5" customHeight="1" x14ac:dyDescent="0.25">
      <c r="B30" s="194" t="s">
        <v>83</v>
      </c>
      <c r="C30" s="194"/>
      <c r="D30" s="194"/>
      <c r="E30" s="194"/>
      <c r="F30" s="194"/>
      <c r="G30" s="194"/>
      <c r="H30" s="194"/>
      <c r="I30" s="194"/>
      <c r="J30" s="194"/>
      <c r="K30" s="194"/>
    </row>
    <row r="33" spans="1:15" x14ac:dyDescent="0.25">
      <c r="B33" s="1" t="s">
        <v>14</v>
      </c>
    </row>
    <row r="34" spans="1:15" s="62" customFormat="1" x14ac:dyDescent="0.25">
      <c r="B34" s="62" t="s">
        <v>55</v>
      </c>
      <c r="D34" s="139">
        <f>D23-H23</f>
        <v>30</v>
      </c>
      <c r="G34" s="23"/>
    </row>
    <row r="36" spans="1:15" x14ac:dyDescent="0.25">
      <c r="A36" s="194" t="s">
        <v>93</v>
      </c>
      <c r="B36" s="194"/>
      <c r="C36" s="194"/>
      <c r="D36" s="194"/>
      <c r="E36" s="194"/>
      <c r="F36" s="194"/>
      <c r="G36" s="194"/>
      <c r="H36" s="194"/>
      <c r="I36" s="194"/>
      <c r="J36" s="194"/>
      <c r="K36" s="194"/>
    </row>
    <row r="38" spans="1:15" s="19" customFormat="1" x14ac:dyDescent="0.25">
      <c r="A38" s="15" t="s">
        <v>7</v>
      </c>
      <c r="B38" s="16"/>
      <c r="C38" s="16"/>
      <c r="D38" s="16"/>
      <c r="E38" s="17"/>
      <c r="F38" s="16"/>
      <c r="G38" s="16"/>
      <c r="H38" s="16"/>
      <c r="I38" s="16"/>
      <c r="J38" s="16"/>
      <c r="K38" s="16"/>
      <c r="L38" s="16"/>
      <c r="M38" s="16"/>
      <c r="N38" s="16"/>
      <c r="O38" s="18"/>
    </row>
    <row r="39" spans="1:15" s="19" customFormat="1" ht="47.25" customHeight="1" x14ac:dyDescent="0.25">
      <c r="A39" s="196" t="s">
        <v>84</v>
      </c>
      <c r="B39" s="196"/>
      <c r="C39" s="196"/>
      <c r="D39" s="196"/>
      <c r="E39" s="196"/>
      <c r="F39" s="196"/>
      <c r="G39" s="196"/>
      <c r="H39" s="196"/>
      <c r="I39" s="196"/>
      <c r="J39" s="196"/>
      <c r="K39" s="196"/>
      <c r="L39" s="16"/>
      <c r="M39" s="16"/>
      <c r="N39" s="16"/>
      <c r="O39" s="18"/>
    </row>
    <row r="40" spans="1:15" s="18" customFormat="1" x14ac:dyDescent="0.25"/>
    <row r="41" spans="1:15" s="81" customFormat="1" x14ac:dyDescent="0.25"/>
    <row r="42" spans="1:15" x14ac:dyDescent="0.25">
      <c r="B42" s="205" t="s">
        <v>200</v>
      </c>
      <c r="C42" s="206"/>
      <c r="D42" s="206"/>
      <c r="E42" s="206"/>
      <c r="F42" s="206"/>
      <c r="G42" s="206"/>
      <c r="H42" s="206"/>
      <c r="I42" s="206"/>
      <c r="J42" s="207"/>
    </row>
    <row r="43" spans="1:15" x14ac:dyDescent="0.25">
      <c r="B43" s="208"/>
      <c r="C43" s="209"/>
      <c r="D43" s="209"/>
      <c r="E43" s="209"/>
      <c r="F43" s="209"/>
      <c r="G43" s="209"/>
      <c r="H43" s="209"/>
      <c r="I43" s="209"/>
      <c r="J43" s="210"/>
    </row>
    <row r="44" spans="1:15" x14ac:dyDescent="0.25">
      <c r="B44" s="208"/>
      <c r="C44" s="209"/>
      <c r="D44" s="209"/>
      <c r="E44" s="209"/>
      <c r="F44" s="209"/>
      <c r="G44" s="209"/>
      <c r="H44" s="209"/>
      <c r="I44" s="209"/>
      <c r="J44" s="210"/>
    </row>
    <row r="45" spans="1:15" s="24" customFormat="1" x14ac:dyDescent="0.25">
      <c r="B45" s="202" t="s">
        <v>5</v>
      </c>
      <c r="C45" s="203"/>
      <c r="D45" s="203"/>
      <c r="E45" s="203"/>
      <c r="F45" s="25"/>
      <c r="G45" s="203" t="s">
        <v>98</v>
      </c>
      <c r="H45" s="203"/>
      <c r="I45" s="203"/>
      <c r="J45" s="204"/>
    </row>
    <row r="46" spans="1:15" s="24" customFormat="1" x14ac:dyDescent="0.25">
      <c r="B46" s="26"/>
      <c r="C46" s="25"/>
      <c r="D46" s="25">
        <v>2021</v>
      </c>
      <c r="E46" s="25">
        <v>2022</v>
      </c>
      <c r="F46" s="25"/>
      <c r="G46" s="25"/>
      <c r="H46" s="25"/>
      <c r="I46" s="25">
        <v>2021</v>
      </c>
      <c r="J46" s="27">
        <v>2022</v>
      </c>
    </row>
    <row r="47" spans="1:15" x14ac:dyDescent="0.25">
      <c r="B47" s="4" t="s">
        <v>2</v>
      </c>
      <c r="C47" s="6"/>
      <c r="D47" s="6"/>
      <c r="E47" s="6"/>
      <c r="F47" s="6"/>
      <c r="G47" s="6" t="s">
        <v>8</v>
      </c>
      <c r="H47" s="6"/>
      <c r="I47" s="6"/>
      <c r="J47" s="28"/>
    </row>
    <row r="48" spans="1:15" x14ac:dyDescent="0.25">
      <c r="B48" s="63" t="s">
        <v>96</v>
      </c>
      <c r="C48" s="6"/>
      <c r="D48" s="143">
        <v>157</v>
      </c>
      <c r="E48" s="143">
        <v>198</v>
      </c>
      <c r="F48" s="6"/>
      <c r="G48" s="6" t="s">
        <v>18</v>
      </c>
      <c r="H48" s="6"/>
      <c r="I48" s="143">
        <v>455</v>
      </c>
      <c r="J48" s="146">
        <v>490</v>
      </c>
    </row>
    <row r="49" spans="2:11" x14ac:dyDescent="0.25">
      <c r="B49" s="4" t="s">
        <v>16</v>
      </c>
      <c r="C49" s="6"/>
      <c r="D49" s="144">
        <v>270</v>
      </c>
      <c r="E49" s="144">
        <v>294</v>
      </c>
      <c r="F49" s="6"/>
      <c r="G49" s="64" t="s">
        <v>168</v>
      </c>
      <c r="H49" s="6"/>
      <c r="I49" s="147">
        <f>SUM(I48:I48)</f>
        <v>455</v>
      </c>
      <c r="J49" s="148">
        <f>SUM(J48:J48)</f>
        <v>490</v>
      </c>
    </row>
    <row r="50" spans="2:11" s="81" customFormat="1" x14ac:dyDescent="0.25">
      <c r="B50" s="4" t="s">
        <v>17</v>
      </c>
      <c r="C50" s="64"/>
      <c r="D50" s="144">
        <v>280</v>
      </c>
      <c r="E50" s="144">
        <v>269</v>
      </c>
      <c r="F50" s="64"/>
      <c r="G50" s="6"/>
      <c r="H50" s="6"/>
      <c r="I50" s="7"/>
      <c r="J50" s="34"/>
    </row>
    <row r="51" spans="2:11" x14ac:dyDescent="0.25">
      <c r="B51" s="63" t="s">
        <v>97</v>
      </c>
      <c r="C51" s="6"/>
      <c r="D51" s="147">
        <f>SUM(D48:D50)</f>
        <v>707</v>
      </c>
      <c r="E51" s="147">
        <f>SUM(E48:E50)</f>
        <v>761</v>
      </c>
      <c r="F51" s="6"/>
      <c r="G51" s="64" t="s">
        <v>104</v>
      </c>
      <c r="H51" s="6"/>
      <c r="I51" s="29"/>
      <c r="J51" s="30"/>
    </row>
    <row r="52" spans="2:11" x14ac:dyDescent="0.25">
      <c r="B52" s="4"/>
      <c r="C52" s="6"/>
      <c r="D52" s="7"/>
      <c r="E52" s="7"/>
      <c r="F52" s="6"/>
      <c r="G52" s="64" t="s">
        <v>105</v>
      </c>
      <c r="H52" s="6"/>
      <c r="I52" s="143">
        <v>104</v>
      </c>
      <c r="J52" s="149">
        <f>I52+'Section 2.2'!C21</f>
        <v>113</v>
      </c>
    </row>
    <row r="53" spans="2:11" x14ac:dyDescent="0.25">
      <c r="B53" s="4" t="s">
        <v>6</v>
      </c>
      <c r="C53" s="6"/>
      <c r="D53" s="7"/>
      <c r="E53" s="7"/>
      <c r="F53" s="6"/>
      <c r="G53" s="64" t="s">
        <v>106</v>
      </c>
      <c r="H53" s="6"/>
      <c r="I53" s="145">
        <v>458</v>
      </c>
      <c r="J53" s="150">
        <f>I53+D70-D71</f>
        <v>471</v>
      </c>
      <c r="K53" s="130"/>
    </row>
    <row r="54" spans="2:11" x14ac:dyDescent="0.25">
      <c r="B54" s="160" t="s">
        <v>215</v>
      </c>
      <c r="C54" s="6"/>
      <c r="D54" s="143">
        <v>1274</v>
      </c>
      <c r="E54" s="143">
        <v>1423</v>
      </c>
      <c r="F54" s="7"/>
      <c r="G54" s="64" t="s">
        <v>107</v>
      </c>
      <c r="H54" s="6"/>
      <c r="I54" s="137">
        <f>I52+I53</f>
        <v>562</v>
      </c>
      <c r="J54" s="151">
        <f>J52+J53</f>
        <v>584</v>
      </c>
    </row>
    <row r="55" spans="2:11" x14ac:dyDescent="0.25">
      <c r="B55" s="63" t="s">
        <v>99</v>
      </c>
      <c r="C55" s="6"/>
      <c r="D55" s="145">
        <v>460</v>
      </c>
      <c r="E55" s="145">
        <f>D55+'Section 2.2'!E13</f>
        <v>550</v>
      </c>
      <c r="F55" s="6"/>
      <c r="G55" s="6"/>
      <c r="H55" s="6"/>
      <c r="I55" s="29"/>
      <c r="J55" s="30"/>
    </row>
    <row r="56" spans="2:11" x14ac:dyDescent="0.25">
      <c r="B56" s="63" t="s">
        <v>100</v>
      </c>
      <c r="C56" s="6"/>
      <c r="D56" s="137">
        <f>D54-D55</f>
        <v>814</v>
      </c>
      <c r="E56" s="137">
        <f>E54-E55</f>
        <v>873</v>
      </c>
      <c r="F56" s="6"/>
      <c r="G56" s="64" t="s">
        <v>108</v>
      </c>
      <c r="H56" s="64"/>
      <c r="I56" s="31"/>
      <c r="J56" s="111"/>
    </row>
    <row r="57" spans="2:11" x14ac:dyDescent="0.25">
      <c r="B57" s="63" t="s">
        <v>101</v>
      </c>
      <c r="C57" s="6"/>
      <c r="D57" s="7"/>
      <c r="E57" s="7"/>
      <c r="F57" s="6"/>
      <c r="G57" s="64" t="s">
        <v>109</v>
      </c>
      <c r="H57" s="64"/>
      <c r="I57" s="143">
        <v>39</v>
      </c>
      <c r="J57" s="146">
        <v>39</v>
      </c>
    </row>
    <row r="58" spans="2:11" x14ac:dyDescent="0.25">
      <c r="B58" s="63" t="s">
        <v>102</v>
      </c>
      <c r="C58" s="6"/>
      <c r="D58" s="144">
        <v>221</v>
      </c>
      <c r="E58" s="144">
        <v>245</v>
      </c>
      <c r="F58" s="6"/>
      <c r="G58" s="64" t="s">
        <v>169</v>
      </c>
      <c r="H58" s="6"/>
      <c r="I58" s="144">
        <v>32</v>
      </c>
      <c r="J58" s="152">
        <f>I58+D75</f>
        <v>55</v>
      </c>
      <c r="K58" s="130"/>
    </row>
    <row r="59" spans="2:11" x14ac:dyDescent="0.25">
      <c r="B59" s="63" t="s">
        <v>103</v>
      </c>
      <c r="C59" s="6"/>
      <c r="D59" s="147">
        <f>D56+D58</f>
        <v>1035</v>
      </c>
      <c r="E59" s="147">
        <f>E56+E58</f>
        <v>1118</v>
      </c>
      <c r="F59" s="6"/>
      <c r="G59" s="64" t="s">
        <v>110</v>
      </c>
      <c r="H59" s="64"/>
      <c r="I59" s="144">
        <v>327</v>
      </c>
      <c r="J59" s="152">
        <f>I59+D77</f>
        <v>347.01</v>
      </c>
      <c r="K59" s="130"/>
    </row>
    <row r="60" spans="2:11" x14ac:dyDescent="0.25">
      <c r="B60" s="63"/>
      <c r="C60" s="64"/>
      <c r="D60" s="35"/>
      <c r="E60" s="35"/>
      <c r="F60" s="6"/>
      <c r="G60" s="64" t="s">
        <v>111</v>
      </c>
      <c r="H60" s="64"/>
      <c r="I60" s="144">
        <v>347</v>
      </c>
      <c r="J60" s="152">
        <f>I60+'Section 2.2'!E25</f>
        <v>390</v>
      </c>
    </row>
    <row r="61" spans="2:11" s="81" customFormat="1" x14ac:dyDescent="0.25">
      <c r="B61" s="63"/>
      <c r="C61" s="64"/>
      <c r="D61" s="35"/>
      <c r="E61" s="35"/>
      <c r="F61" s="64"/>
      <c r="G61" s="64" t="s">
        <v>112</v>
      </c>
      <c r="H61" s="64"/>
      <c r="I61" s="145">
        <v>20</v>
      </c>
      <c r="J61" s="150">
        <f>I61+D72</f>
        <v>26</v>
      </c>
    </row>
    <row r="62" spans="2:11" s="81" customFormat="1" x14ac:dyDescent="0.25">
      <c r="B62" s="63"/>
      <c r="C62" s="64"/>
      <c r="D62" s="35"/>
      <c r="E62" s="35"/>
      <c r="F62" s="64"/>
      <c r="G62" s="64" t="s">
        <v>113</v>
      </c>
      <c r="H62" s="64"/>
      <c r="I62" s="137">
        <f>I57+I58+I59+I60-I61</f>
        <v>725</v>
      </c>
      <c r="J62" s="151">
        <f>J57+J58+J59+J60-J61</f>
        <v>805.01</v>
      </c>
    </row>
    <row r="63" spans="2:11" s="81" customFormat="1" x14ac:dyDescent="0.25">
      <c r="B63" s="63"/>
      <c r="C63" s="64"/>
      <c r="D63" s="35"/>
      <c r="E63" s="35"/>
      <c r="F63" s="64"/>
      <c r="G63" s="64"/>
      <c r="H63" s="64"/>
      <c r="I63" s="137"/>
      <c r="J63" s="149"/>
    </row>
    <row r="64" spans="2:11" s="81" customFormat="1" x14ac:dyDescent="0.25">
      <c r="B64" s="4"/>
      <c r="C64" s="6"/>
      <c r="D64" s="7"/>
      <c r="E64" s="7"/>
      <c r="F64" s="6"/>
      <c r="G64" s="6" t="s">
        <v>10</v>
      </c>
      <c r="H64" s="6"/>
      <c r="I64" s="137"/>
      <c r="J64" s="149"/>
    </row>
    <row r="65" spans="1:83" s="81" customFormat="1" ht="16.5" thickBot="1" x14ac:dyDescent="0.3">
      <c r="B65" s="4" t="s">
        <v>19</v>
      </c>
      <c r="C65" s="6"/>
      <c r="D65" s="154">
        <f>D51+D59</f>
        <v>1742</v>
      </c>
      <c r="E65" s="154">
        <f>E51+E59</f>
        <v>1879</v>
      </c>
      <c r="F65" s="6"/>
      <c r="G65" s="64" t="s">
        <v>114</v>
      </c>
      <c r="H65" s="6"/>
      <c r="I65" s="154">
        <f>I49+I54+I62</f>
        <v>1742</v>
      </c>
      <c r="J65" s="153">
        <f>J49+J54+J62</f>
        <v>1879.01</v>
      </c>
    </row>
    <row r="66" spans="1:83" ht="16.5" thickTop="1" x14ac:dyDescent="0.25">
      <c r="B66" s="8"/>
      <c r="C66" s="10"/>
      <c r="D66" s="10"/>
      <c r="E66" s="10"/>
      <c r="F66" s="10"/>
      <c r="G66" s="10"/>
      <c r="H66" s="10"/>
      <c r="I66" s="10"/>
      <c r="J66" s="37"/>
    </row>
    <row r="68" spans="1:83" x14ac:dyDescent="0.25">
      <c r="B68" s="24" t="s">
        <v>115</v>
      </c>
      <c r="C68" s="81"/>
      <c r="D68" s="81"/>
      <c r="E68" s="81"/>
      <c r="F68" s="81"/>
      <c r="G68" s="81"/>
      <c r="H68" s="81"/>
      <c r="I68" s="81"/>
      <c r="J68" s="81"/>
    </row>
    <row r="69" spans="1:83" x14ac:dyDescent="0.25">
      <c r="B69" s="81" t="s">
        <v>207</v>
      </c>
      <c r="C69" s="81"/>
      <c r="D69" s="155">
        <v>1</v>
      </c>
      <c r="E69" s="81"/>
      <c r="F69" s="81"/>
      <c r="G69" s="81"/>
      <c r="H69" s="81"/>
      <c r="I69" s="81"/>
      <c r="J69" s="81"/>
    </row>
    <row r="70" spans="1:83" s="81" customFormat="1" x14ac:dyDescent="0.25">
      <c r="B70" s="81" t="s">
        <v>208</v>
      </c>
      <c r="D70" s="155">
        <v>86</v>
      </c>
    </row>
    <row r="71" spans="1:83" s="81" customFormat="1" x14ac:dyDescent="0.25">
      <c r="B71" s="81" t="s">
        <v>209</v>
      </c>
      <c r="D71" s="155">
        <v>73</v>
      </c>
    </row>
    <row r="72" spans="1:83" s="81" customFormat="1" x14ac:dyDescent="0.25">
      <c r="B72" s="81" t="s">
        <v>210</v>
      </c>
      <c r="D72" s="155">
        <v>6</v>
      </c>
    </row>
    <row r="73" spans="1:83" s="81" customFormat="1" x14ac:dyDescent="0.25">
      <c r="B73" s="81" t="s">
        <v>211</v>
      </c>
      <c r="D73" s="156">
        <v>23</v>
      </c>
    </row>
    <row r="74" spans="1:83" s="81" customFormat="1" x14ac:dyDescent="0.25">
      <c r="B74" s="81" t="s">
        <v>212</v>
      </c>
      <c r="D74" s="157">
        <v>1.87</v>
      </c>
    </row>
    <row r="75" spans="1:83" s="81" customFormat="1" x14ac:dyDescent="0.25">
      <c r="B75" s="81" t="s">
        <v>213</v>
      </c>
      <c r="D75" s="158">
        <f>D73*D69</f>
        <v>23</v>
      </c>
    </row>
    <row r="76" spans="1:83" s="81" customFormat="1" x14ac:dyDescent="0.25">
      <c r="B76" s="81" t="s">
        <v>116</v>
      </c>
      <c r="D76" s="159"/>
    </row>
    <row r="77" spans="1:83" s="81" customFormat="1" x14ac:dyDescent="0.25">
      <c r="B77" s="81" t="s">
        <v>214</v>
      </c>
      <c r="D77" s="158">
        <f>(D74-D69)*D73</f>
        <v>20.010000000000002</v>
      </c>
    </row>
    <row r="78" spans="1:83" s="81" customFormat="1" x14ac:dyDescent="0.25"/>
    <row r="79" spans="1:83" s="81" customFormat="1" x14ac:dyDescent="0.25">
      <c r="A79" s="67" t="s">
        <v>7</v>
      </c>
      <c r="B79" s="68"/>
      <c r="C79" s="68"/>
      <c r="D79" s="68"/>
      <c r="E79" s="69"/>
      <c r="F79" s="68"/>
      <c r="G79" s="68"/>
      <c r="H79" s="68"/>
      <c r="I79" s="68"/>
      <c r="J79" s="68"/>
      <c r="K79" s="68"/>
      <c r="L79" s="68"/>
      <c r="M79" s="68"/>
      <c r="N79" s="68"/>
      <c r="O79" s="70"/>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71"/>
      <c r="CB79" s="71"/>
      <c r="CC79" s="71"/>
      <c r="CD79" s="71"/>
      <c r="CE79" s="71"/>
    </row>
    <row r="80" spans="1:83" s="81" customFormat="1" ht="77.25" customHeight="1" x14ac:dyDescent="0.25">
      <c r="A80" s="195" t="s">
        <v>190</v>
      </c>
      <c r="B80" s="196"/>
      <c r="C80" s="196"/>
      <c r="D80" s="196"/>
      <c r="E80" s="196"/>
      <c r="F80" s="196"/>
      <c r="G80" s="196"/>
      <c r="H80" s="196"/>
      <c r="I80" s="196"/>
      <c r="J80" s="196"/>
      <c r="K80" s="125"/>
      <c r="L80" s="68"/>
      <c r="M80" s="68"/>
      <c r="N80" s="68"/>
      <c r="O80" s="70"/>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c r="CB80" s="71"/>
      <c r="CC80" s="71"/>
      <c r="CD80" s="71"/>
      <c r="CE80" s="71"/>
    </row>
    <row r="81" spans="1:83" s="71" customFormat="1"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c r="CB81" s="70"/>
      <c r="CC81" s="70"/>
      <c r="CD81" s="70"/>
      <c r="CE81" s="70"/>
    </row>
    <row r="82" spans="1:83" s="80" customFormat="1"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row>
    <row r="83" spans="1:83" s="70" customFormat="1" x14ac:dyDescent="0.25">
      <c r="A83" s="194" t="s">
        <v>20</v>
      </c>
      <c r="B83" s="194"/>
      <c r="C83" s="194"/>
      <c r="D83" s="194"/>
      <c r="E83" s="194"/>
      <c r="F83" s="194"/>
      <c r="G83" s="194"/>
      <c r="H83" s="194"/>
      <c r="I83" s="124"/>
      <c r="J83" s="124"/>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row>
    <row r="84" spans="1:83" s="81" customForma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row>
    <row r="85" spans="1:83" ht="15.75" customHeight="1" x14ac:dyDescent="0.25">
      <c r="A85" s="3" t="s">
        <v>124</v>
      </c>
    </row>
    <row r="87" spans="1:83" x14ac:dyDescent="0.25">
      <c r="A87" s="131" t="s">
        <v>170</v>
      </c>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row>
    <row r="88" spans="1:83" x14ac:dyDescent="0.2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row>
    <row r="89" spans="1:83" s="62" customFormat="1" x14ac:dyDescent="0.25">
      <c r="A89" s="1"/>
      <c r="B89" s="62" t="s">
        <v>201</v>
      </c>
      <c r="C89" s="1"/>
      <c r="D89" s="1"/>
      <c r="E89" s="1"/>
      <c r="F89" s="134">
        <v>700</v>
      </c>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row>
    <row r="90" spans="1:83" s="62" customFormat="1" x14ac:dyDescent="0.25">
      <c r="A90" s="1"/>
      <c r="B90" s="62" t="s">
        <v>202</v>
      </c>
      <c r="C90" s="1"/>
      <c r="D90" s="1"/>
      <c r="E90" s="1"/>
      <c r="F90" s="134">
        <v>1000</v>
      </c>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row>
    <row r="91" spans="1:83" x14ac:dyDescent="0.25">
      <c r="B91" s="62" t="s">
        <v>203</v>
      </c>
      <c r="F91" s="134">
        <v>400</v>
      </c>
    </row>
    <row r="92" spans="1:83" x14ac:dyDescent="0.25">
      <c r="B92" s="62" t="s">
        <v>204</v>
      </c>
      <c r="F92" s="134">
        <v>600</v>
      </c>
    </row>
    <row r="93" spans="1:83" x14ac:dyDescent="0.25">
      <c r="B93" s="62" t="s">
        <v>205</v>
      </c>
      <c r="F93" s="134">
        <v>500</v>
      </c>
    </row>
    <row r="94" spans="1:83" x14ac:dyDescent="0.25">
      <c r="B94" s="62" t="s">
        <v>206</v>
      </c>
      <c r="F94" s="134">
        <v>500</v>
      </c>
    </row>
    <row r="96" spans="1:83" x14ac:dyDescent="0.25">
      <c r="A96" s="200" t="s">
        <v>117</v>
      </c>
      <c r="B96" s="194"/>
      <c r="C96" s="194"/>
      <c r="D96" s="194"/>
      <c r="E96" s="194"/>
      <c r="F96" s="194"/>
      <c r="G96" s="194"/>
      <c r="H96" s="194"/>
      <c r="I96" s="194"/>
      <c r="J96" s="124"/>
    </row>
    <row r="98" spans="1:83" ht="47.25" customHeight="1" x14ac:dyDescent="0.25">
      <c r="B98" s="126"/>
      <c r="C98" s="127"/>
      <c r="D98" s="127"/>
      <c r="E98" s="201" t="s">
        <v>186</v>
      </c>
      <c r="F98" s="201"/>
      <c r="G98" s="201"/>
      <c r="H98" s="127"/>
      <c r="I98" s="127"/>
      <c r="J98" s="128"/>
    </row>
    <row r="99" spans="1:83" x14ac:dyDescent="0.25">
      <c r="B99" s="202" t="s">
        <v>5</v>
      </c>
      <c r="C99" s="203"/>
      <c r="D99" s="203"/>
      <c r="E99" s="203"/>
      <c r="F99" s="25"/>
      <c r="G99" s="203" t="s">
        <v>183</v>
      </c>
      <c r="H99" s="203"/>
      <c r="I99" s="203"/>
      <c r="J99" s="204"/>
    </row>
    <row r="100" spans="1:83" x14ac:dyDescent="0.25">
      <c r="B100" s="26"/>
      <c r="C100" s="25"/>
      <c r="D100" s="14" t="s">
        <v>21</v>
      </c>
      <c r="E100" s="14" t="s">
        <v>22</v>
      </c>
      <c r="F100" s="25"/>
      <c r="G100" s="25"/>
      <c r="H100" s="25"/>
      <c r="I100" s="14" t="s">
        <v>21</v>
      </c>
      <c r="J100" s="38" t="s">
        <v>22</v>
      </c>
    </row>
    <row r="101" spans="1:83" x14ac:dyDescent="0.25">
      <c r="B101" s="4" t="s">
        <v>23</v>
      </c>
      <c r="C101" s="6"/>
      <c r="D101" s="137">
        <f>F91</f>
        <v>400</v>
      </c>
      <c r="E101" s="137">
        <f>F92</f>
        <v>600</v>
      </c>
      <c r="F101" s="6"/>
      <c r="G101" s="6" t="s">
        <v>4</v>
      </c>
      <c r="H101" s="6"/>
      <c r="I101" s="137">
        <f>F93</f>
        <v>500</v>
      </c>
      <c r="J101" s="149">
        <f>F94</f>
        <v>500</v>
      </c>
    </row>
    <row r="102" spans="1:83" x14ac:dyDescent="0.25">
      <c r="B102" s="4" t="s">
        <v>3</v>
      </c>
      <c r="C102" s="6"/>
      <c r="D102" s="161">
        <f>F89</f>
        <v>700</v>
      </c>
      <c r="E102" s="161">
        <f>F90</f>
        <v>1000</v>
      </c>
      <c r="F102" s="6"/>
      <c r="G102" s="6" t="s">
        <v>9</v>
      </c>
      <c r="H102" s="6"/>
      <c r="I102" s="161">
        <f>I103-I101</f>
        <v>600</v>
      </c>
      <c r="J102" s="150">
        <f>J103-J101</f>
        <v>1100</v>
      </c>
    </row>
    <row r="103" spans="1:83" ht="16.5" thickBot="1" x14ac:dyDescent="0.3">
      <c r="B103" s="4"/>
      <c r="C103" s="6"/>
      <c r="D103" s="154">
        <f>D101+D102</f>
        <v>1100</v>
      </c>
      <c r="E103" s="154">
        <f>E101+E102</f>
        <v>1600</v>
      </c>
      <c r="F103" s="6"/>
      <c r="G103" s="64"/>
      <c r="H103" s="6"/>
      <c r="I103" s="154">
        <f>D103</f>
        <v>1100</v>
      </c>
      <c r="J103" s="153">
        <f>E103</f>
        <v>1600</v>
      </c>
    </row>
    <row r="104" spans="1:83" ht="16.5" thickTop="1" x14ac:dyDescent="0.25">
      <c r="B104" s="8"/>
      <c r="C104" s="10"/>
      <c r="D104" s="10"/>
      <c r="E104" s="10"/>
      <c r="F104" s="10"/>
      <c r="G104" s="10"/>
      <c r="H104" s="10"/>
      <c r="I104" s="10"/>
      <c r="J104" s="37"/>
    </row>
    <row r="106" spans="1:83" x14ac:dyDescent="0.25">
      <c r="A106" s="15" t="s">
        <v>7</v>
      </c>
      <c r="B106" s="16"/>
      <c r="C106" s="16"/>
      <c r="D106" s="16"/>
      <c r="E106" s="17"/>
      <c r="F106" s="16"/>
      <c r="G106" s="16"/>
      <c r="H106" s="16"/>
      <c r="I106" s="16"/>
      <c r="J106" s="16"/>
      <c r="K106" s="16"/>
      <c r="L106" s="16"/>
      <c r="M106" s="16"/>
      <c r="N106" s="16"/>
      <c r="O106" s="18"/>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row>
    <row r="107" spans="1:83" ht="31.5" customHeight="1" x14ac:dyDescent="0.25">
      <c r="A107" s="196" t="s">
        <v>85</v>
      </c>
      <c r="B107" s="196"/>
      <c r="C107" s="196"/>
      <c r="D107" s="196"/>
      <c r="E107" s="196"/>
      <c r="F107" s="196"/>
      <c r="G107" s="196"/>
      <c r="H107" s="196"/>
      <c r="I107" s="196"/>
      <c r="J107" s="196"/>
      <c r="K107" s="125"/>
      <c r="L107" s="16"/>
      <c r="M107" s="16"/>
      <c r="N107" s="16"/>
      <c r="O107" s="18"/>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row>
    <row r="108" spans="1:83" s="19" customFormat="1" x14ac:dyDescent="0.25">
      <c r="A108" s="70"/>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row>
    <row r="109" spans="1:83" s="19" customFormat="1" ht="31.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row>
    <row r="110" spans="1:83" s="18" customForma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row>
  </sheetData>
  <mergeCells count="19">
    <mergeCell ref="A107:J107"/>
    <mergeCell ref="A96:I96"/>
    <mergeCell ref="E98:G98"/>
    <mergeCell ref="A36:K36"/>
    <mergeCell ref="A39:K39"/>
    <mergeCell ref="B99:E99"/>
    <mergeCell ref="G99:J99"/>
    <mergeCell ref="B45:E45"/>
    <mergeCell ref="G45:J45"/>
    <mergeCell ref="B42:J44"/>
    <mergeCell ref="A80:J80"/>
    <mergeCell ref="A83:H83"/>
    <mergeCell ref="A5:K5"/>
    <mergeCell ref="A8:K8"/>
    <mergeCell ref="B11:K11"/>
    <mergeCell ref="A19:K19"/>
    <mergeCell ref="B30:K30"/>
    <mergeCell ref="B22:D22"/>
    <mergeCell ref="F22:H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heetViews>
  <sheetFormatPr defaultColWidth="9.140625" defaultRowHeight="15" x14ac:dyDescent="0.25"/>
  <cols>
    <col min="1" max="1" width="4.7109375" style="2" customWidth="1"/>
    <col min="2" max="44" width="14.7109375" style="2" customWidth="1"/>
    <col min="45" max="67" width="10.7109375" style="2" customWidth="1"/>
    <col min="68" max="16384" width="9.140625" style="2"/>
  </cols>
  <sheetData>
    <row r="1" spans="1:11" ht="16.5" thickBot="1" x14ac:dyDescent="0.3">
      <c r="A1" s="1"/>
      <c r="B1" s="1"/>
      <c r="C1" s="1"/>
      <c r="D1" s="1"/>
      <c r="E1" s="1"/>
      <c r="F1" s="1"/>
      <c r="G1" s="1"/>
      <c r="H1" s="1"/>
    </row>
    <row r="2" spans="1:11" s="62" customFormat="1" ht="21" x14ac:dyDescent="0.35">
      <c r="B2" s="93" t="s">
        <v>57</v>
      </c>
      <c r="C2" s="97"/>
      <c r="D2" s="94"/>
    </row>
    <row r="3" spans="1:11" ht="21.75" thickBot="1" x14ac:dyDescent="0.4">
      <c r="A3" s="1"/>
      <c r="B3" s="95" t="s">
        <v>24</v>
      </c>
      <c r="C3" s="98"/>
      <c r="D3" s="96"/>
      <c r="E3" s="1"/>
      <c r="F3" s="1"/>
      <c r="G3" s="1"/>
      <c r="H3" s="1"/>
    </row>
    <row r="4" spans="1:11" ht="15.75" x14ac:dyDescent="0.25">
      <c r="A4" s="1"/>
      <c r="B4" s="1"/>
      <c r="C4" s="1"/>
      <c r="D4" s="1"/>
      <c r="E4" s="1"/>
      <c r="F4" s="1"/>
      <c r="G4" s="1"/>
      <c r="H4" s="1"/>
    </row>
    <row r="5" spans="1:11" ht="15.75" x14ac:dyDescent="0.25">
      <c r="A5" s="194" t="s">
        <v>94</v>
      </c>
      <c r="B5" s="194"/>
      <c r="C5" s="194"/>
      <c r="D5" s="194"/>
      <c r="E5" s="194"/>
      <c r="F5" s="194"/>
      <c r="G5" s="194"/>
      <c r="H5" s="194"/>
      <c r="I5" s="194"/>
      <c r="J5" s="194"/>
      <c r="K5" s="194"/>
    </row>
    <row r="7" spans="1:11" ht="15" customHeight="1" x14ac:dyDescent="0.25">
      <c r="B7" s="211" t="s">
        <v>216</v>
      </c>
      <c r="C7" s="212"/>
      <c r="D7" s="212"/>
      <c r="E7" s="213"/>
    </row>
    <row r="8" spans="1:11" x14ac:dyDescent="0.25">
      <c r="B8" s="214"/>
      <c r="C8" s="215"/>
      <c r="D8" s="215"/>
      <c r="E8" s="216"/>
    </row>
    <row r="9" spans="1:11" x14ac:dyDescent="0.25">
      <c r="B9" s="214"/>
      <c r="C9" s="215"/>
      <c r="D9" s="215"/>
      <c r="E9" s="216"/>
    </row>
    <row r="10" spans="1:11" ht="15.75" x14ac:dyDescent="0.25">
      <c r="B10" s="63" t="s">
        <v>171</v>
      </c>
      <c r="C10" s="6"/>
      <c r="D10" s="6"/>
      <c r="E10" s="163">
        <v>2262</v>
      </c>
    </row>
    <row r="11" spans="1:11" s="80" customFormat="1" ht="15.75" x14ac:dyDescent="0.25">
      <c r="B11" s="63" t="s">
        <v>28</v>
      </c>
      <c r="C11" s="64"/>
      <c r="D11" s="64"/>
      <c r="E11" s="164">
        <v>1715</v>
      </c>
    </row>
    <row r="12" spans="1:11" ht="15.75" x14ac:dyDescent="0.25">
      <c r="B12" s="63" t="s">
        <v>118</v>
      </c>
      <c r="C12" s="6"/>
      <c r="D12" s="6"/>
      <c r="E12" s="164">
        <v>327</v>
      </c>
    </row>
    <row r="13" spans="1:11" ht="15.75" x14ac:dyDescent="0.25">
      <c r="B13" s="4" t="s">
        <v>29</v>
      </c>
      <c r="C13" s="6"/>
      <c r="D13" s="6"/>
      <c r="E13" s="165">
        <v>90</v>
      </c>
    </row>
    <row r="14" spans="1:11" ht="15.75" x14ac:dyDescent="0.25">
      <c r="B14" s="63" t="s">
        <v>119</v>
      </c>
      <c r="C14" s="6"/>
      <c r="D14" s="6"/>
      <c r="E14" s="140">
        <f>E10-E11-E12-E13</f>
        <v>130</v>
      </c>
    </row>
    <row r="15" spans="1:11" ht="15.75" x14ac:dyDescent="0.25">
      <c r="B15" s="63" t="s">
        <v>120</v>
      </c>
      <c r="C15" s="6"/>
      <c r="D15" s="6"/>
      <c r="E15" s="165">
        <v>29</v>
      </c>
    </row>
    <row r="16" spans="1:11" ht="15.75" x14ac:dyDescent="0.25">
      <c r="B16" s="63" t="s">
        <v>121</v>
      </c>
      <c r="C16" s="6"/>
      <c r="D16" s="6"/>
      <c r="E16" s="140">
        <f>E14+E15</f>
        <v>159</v>
      </c>
    </row>
    <row r="17" spans="1:7" ht="15.75" x14ac:dyDescent="0.25">
      <c r="B17" s="63" t="s">
        <v>122</v>
      </c>
      <c r="C17" s="6"/>
      <c r="D17" s="6"/>
      <c r="E17" s="165">
        <v>49</v>
      </c>
    </row>
    <row r="18" spans="1:7" s="80" customFormat="1" ht="15.75" x14ac:dyDescent="0.25">
      <c r="B18" s="63" t="s">
        <v>123</v>
      </c>
      <c r="C18" s="64"/>
      <c r="D18" s="64"/>
      <c r="E18" s="140">
        <f>E16-E17</f>
        <v>110</v>
      </c>
      <c r="F18" s="129"/>
    </row>
    <row r="19" spans="1:7" s="80" customFormat="1" ht="15.75" x14ac:dyDescent="0.25">
      <c r="B19" s="63" t="s">
        <v>25</v>
      </c>
      <c r="C19" s="64"/>
      <c r="D19" s="64"/>
      <c r="E19" s="141">
        <f>C21+C20</f>
        <v>24</v>
      </c>
    </row>
    <row r="20" spans="1:7" s="80" customFormat="1" ht="15.75" x14ac:dyDescent="0.25">
      <c r="B20" s="63" t="s">
        <v>217</v>
      </c>
      <c r="C20" s="166">
        <v>15</v>
      </c>
      <c r="D20" s="64"/>
      <c r="E20" s="39"/>
    </row>
    <row r="21" spans="1:7" s="80" customFormat="1" ht="15.75" x14ac:dyDescent="0.25">
      <c r="B21" s="63" t="s">
        <v>218</v>
      </c>
      <c r="C21" s="167">
        <v>9</v>
      </c>
      <c r="D21" s="64"/>
      <c r="E21" s="39"/>
    </row>
    <row r="22" spans="1:7" ht="16.5" thickBot="1" x14ac:dyDescent="0.3">
      <c r="B22" s="4" t="s">
        <v>26</v>
      </c>
      <c r="C22" s="6"/>
      <c r="D22" s="6"/>
      <c r="E22" s="142">
        <f>E18-E19</f>
        <v>86</v>
      </c>
    </row>
    <row r="23" spans="1:7" ht="16.5" thickTop="1" x14ac:dyDescent="0.25">
      <c r="B23" s="4"/>
      <c r="C23" s="6"/>
      <c r="D23" s="6"/>
      <c r="E23" s="28"/>
    </row>
    <row r="24" spans="1:7" ht="15.75" x14ac:dyDescent="0.25">
      <c r="B24" s="4" t="s">
        <v>27</v>
      </c>
      <c r="C24" s="6"/>
      <c r="D24" s="6"/>
      <c r="E24" s="163">
        <v>43</v>
      </c>
    </row>
    <row r="25" spans="1:7" ht="15.75" x14ac:dyDescent="0.25">
      <c r="B25" s="4" t="s">
        <v>32</v>
      </c>
      <c r="C25" s="6"/>
      <c r="D25" s="6"/>
      <c r="E25" s="141">
        <f>E22-E24</f>
        <v>43</v>
      </c>
    </row>
    <row r="26" spans="1:7" ht="15.75" x14ac:dyDescent="0.25">
      <c r="B26" s="8"/>
      <c r="C26" s="10"/>
      <c r="D26" s="10"/>
      <c r="E26" s="11"/>
    </row>
    <row r="29" spans="1:7" x14ac:dyDescent="0.25">
      <c r="A29" s="80" t="s">
        <v>219</v>
      </c>
      <c r="G29" s="168">
        <v>29</v>
      </c>
    </row>
    <row r="30" spans="1:7" s="61" customFormat="1" x14ac:dyDescent="0.25">
      <c r="F30" s="40"/>
    </row>
    <row r="31" spans="1:7" s="61" customFormat="1" x14ac:dyDescent="0.25">
      <c r="A31" s="61" t="s">
        <v>56</v>
      </c>
      <c r="F31" s="40"/>
    </row>
    <row r="33" spans="1:6" x14ac:dyDescent="0.25">
      <c r="A33" s="2" t="s">
        <v>179</v>
      </c>
      <c r="F33" s="162">
        <f>E22/G29</f>
        <v>2.9655172413793105</v>
      </c>
    </row>
    <row r="34" spans="1:6" x14ac:dyDescent="0.25">
      <c r="A34" s="61" t="s">
        <v>180</v>
      </c>
      <c r="F34" s="162">
        <f>E24/G29</f>
        <v>1.4827586206896552</v>
      </c>
    </row>
  </sheetData>
  <mergeCells count="2">
    <mergeCell ref="B7:E9"/>
    <mergeCell ref="A5:K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workbookViewId="0"/>
  </sheetViews>
  <sheetFormatPr defaultColWidth="9.140625" defaultRowHeight="15.75" x14ac:dyDescent="0.25"/>
  <cols>
    <col min="1" max="1" width="4.7109375" style="1" customWidth="1"/>
    <col min="2" max="28" width="14.7109375" style="1" customWidth="1"/>
    <col min="29" max="36" width="10.7109375" style="1" customWidth="1"/>
    <col min="37" max="16384" width="9.140625" style="1"/>
  </cols>
  <sheetData>
    <row r="1" spans="1:11" ht="16.5" thickBot="1" x14ac:dyDescent="0.3"/>
    <row r="2" spans="1:11" s="62" customFormat="1" ht="21" x14ac:dyDescent="0.35">
      <c r="B2" s="93" t="s">
        <v>58</v>
      </c>
      <c r="C2" s="94"/>
      <c r="D2" s="100"/>
    </row>
    <row r="3" spans="1:11" s="41" customFormat="1" ht="21.75" thickBot="1" x14ac:dyDescent="0.4">
      <c r="B3" s="95" t="s">
        <v>25</v>
      </c>
      <c r="C3" s="99"/>
      <c r="D3" s="101"/>
    </row>
    <row r="5" spans="1:11" s="62" customFormat="1" x14ac:dyDescent="0.25">
      <c r="A5" s="194" t="s">
        <v>191</v>
      </c>
      <c r="B5" s="194"/>
      <c r="C5" s="194"/>
      <c r="D5" s="194"/>
      <c r="E5" s="194"/>
      <c r="F5" s="194"/>
      <c r="G5" s="194"/>
      <c r="H5" s="194"/>
      <c r="I5" s="194"/>
      <c r="J5" s="194"/>
      <c r="K5" s="194"/>
    </row>
    <row r="7" spans="1:11" ht="78.75" x14ac:dyDescent="0.25">
      <c r="C7" s="42" t="s">
        <v>65</v>
      </c>
      <c r="D7" s="43" t="s">
        <v>86</v>
      </c>
      <c r="E7" s="82" t="s">
        <v>33</v>
      </c>
    </row>
    <row r="8" spans="1:11" x14ac:dyDescent="0.25">
      <c r="C8" s="169">
        <v>0</v>
      </c>
      <c r="D8" s="143">
        <v>9950</v>
      </c>
      <c r="E8" s="170">
        <v>0.1</v>
      </c>
    </row>
    <row r="9" spans="1:11" x14ac:dyDescent="0.25">
      <c r="C9" s="174">
        <f t="shared" ref="C9:C14" si="0">D8</f>
        <v>9950</v>
      </c>
      <c r="D9" s="144">
        <v>40525</v>
      </c>
      <c r="E9" s="170">
        <v>0.12</v>
      </c>
      <c r="F9" s="81"/>
    </row>
    <row r="10" spans="1:11" x14ac:dyDescent="0.25">
      <c r="C10" s="174">
        <f t="shared" si="0"/>
        <v>40525</v>
      </c>
      <c r="D10" s="144">
        <v>86375</v>
      </c>
      <c r="E10" s="170">
        <v>0.22</v>
      </c>
      <c r="F10" s="81"/>
    </row>
    <row r="11" spans="1:11" x14ac:dyDescent="0.25">
      <c r="C11" s="174">
        <f t="shared" si="0"/>
        <v>86375</v>
      </c>
      <c r="D11" s="144">
        <v>164925</v>
      </c>
      <c r="E11" s="170">
        <v>0.24</v>
      </c>
      <c r="F11" s="81"/>
    </row>
    <row r="12" spans="1:11" x14ac:dyDescent="0.25">
      <c r="C12" s="174">
        <f t="shared" si="0"/>
        <v>164925</v>
      </c>
      <c r="D12" s="144">
        <v>209425</v>
      </c>
      <c r="E12" s="170">
        <v>0.32</v>
      </c>
    </row>
    <row r="13" spans="1:11" x14ac:dyDescent="0.25">
      <c r="C13" s="174">
        <f t="shared" si="0"/>
        <v>209425</v>
      </c>
      <c r="D13" s="144">
        <v>523600</v>
      </c>
      <c r="E13" s="170">
        <v>0.35</v>
      </c>
    </row>
    <row r="14" spans="1:11" x14ac:dyDescent="0.25">
      <c r="C14" s="174">
        <f t="shared" si="0"/>
        <v>523600</v>
      </c>
      <c r="D14" s="144"/>
      <c r="E14" s="170">
        <v>0.37</v>
      </c>
    </row>
    <row r="15" spans="1:11" x14ac:dyDescent="0.25">
      <c r="C15" s="83"/>
      <c r="D15" s="32"/>
      <c r="E15" s="84"/>
    </row>
    <row r="17" spans="1:15" ht="31.5" customHeight="1" x14ac:dyDescent="0.25">
      <c r="A17" s="200" t="s">
        <v>184</v>
      </c>
      <c r="B17" s="194"/>
      <c r="C17" s="194"/>
      <c r="D17" s="194"/>
      <c r="E17" s="194"/>
      <c r="F17" s="194"/>
      <c r="G17" s="194"/>
      <c r="H17" s="194"/>
      <c r="I17" s="194"/>
      <c r="J17" s="194"/>
      <c r="K17" s="194"/>
    </row>
    <row r="18" spans="1:15" s="81" customFormat="1" x14ac:dyDescent="0.25"/>
    <row r="19" spans="1:15" x14ac:dyDescent="0.25">
      <c r="B19" s="81" t="s">
        <v>220</v>
      </c>
      <c r="D19" s="134">
        <v>100000</v>
      </c>
    </row>
    <row r="20" spans="1:15" x14ac:dyDescent="0.25">
      <c r="B20" s="81" t="s">
        <v>25</v>
      </c>
      <c r="D20" s="172">
        <v>18289.5</v>
      </c>
    </row>
    <row r="21" spans="1:15" s="81" customFormat="1" x14ac:dyDescent="0.25"/>
    <row r="22" spans="1:15" x14ac:dyDescent="0.25">
      <c r="B22" s="62" t="s">
        <v>59</v>
      </c>
    </row>
    <row r="24" spans="1:15" x14ac:dyDescent="0.25">
      <c r="B24" s="62" t="s">
        <v>221</v>
      </c>
      <c r="D24" s="173">
        <f>VLOOKUP(D19,C8:E15,3)</f>
        <v>0.24</v>
      </c>
    </row>
    <row r="26" spans="1:15" s="19" customFormat="1" x14ac:dyDescent="0.25">
      <c r="A26" s="15" t="s">
        <v>7</v>
      </c>
      <c r="B26" s="16"/>
      <c r="C26" s="16"/>
      <c r="D26" s="16"/>
      <c r="E26" s="17"/>
      <c r="F26" s="16"/>
      <c r="G26" s="16"/>
      <c r="H26" s="16"/>
      <c r="I26" s="16"/>
      <c r="J26" s="16"/>
      <c r="K26" s="16"/>
      <c r="L26" s="16"/>
      <c r="M26" s="16"/>
      <c r="N26" s="16"/>
      <c r="O26" s="18"/>
    </row>
    <row r="27" spans="1:15" s="19" customFormat="1" ht="110.25" customHeight="1" x14ac:dyDescent="0.25">
      <c r="A27" s="195" t="s">
        <v>222</v>
      </c>
      <c r="B27" s="196"/>
      <c r="C27" s="196"/>
      <c r="D27" s="196"/>
      <c r="E27" s="196"/>
      <c r="F27" s="196"/>
      <c r="G27" s="196"/>
      <c r="H27" s="196"/>
      <c r="I27" s="196"/>
      <c r="J27" s="196"/>
      <c r="K27" s="196"/>
      <c r="L27" s="16"/>
      <c r="M27" s="16"/>
      <c r="N27" s="16"/>
      <c r="O27" s="18"/>
    </row>
    <row r="28" spans="1:15" s="70" customFormat="1" x14ac:dyDescent="0.25"/>
    <row r="29" spans="1:15" s="70" customFormat="1" x14ac:dyDescent="0.25"/>
    <row r="30" spans="1:15" s="70" customFormat="1" x14ac:dyDescent="0.25"/>
    <row r="31" spans="1:15" s="70" customFormat="1" x14ac:dyDescent="0.25"/>
    <row r="32" spans="1:15" s="70" customFormat="1" x14ac:dyDescent="0.25"/>
    <row r="33" spans="1:1" s="70" customFormat="1" x14ac:dyDescent="0.25"/>
    <row r="34" spans="1:1" s="70" customFormat="1" x14ac:dyDescent="0.25"/>
    <row r="35" spans="1:1" s="70" customFormat="1" x14ac:dyDescent="0.25"/>
    <row r="36" spans="1:1" s="70" customFormat="1" x14ac:dyDescent="0.25"/>
    <row r="37" spans="1:1" s="70" customFormat="1" x14ac:dyDescent="0.25"/>
    <row r="38" spans="1:1" s="70" customFormat="1" x14ac:dyDescent="0.25"/>
    <row r="39" spans="1:1" s="70" customFormat="1" x14ac:dyDescent="0.25"/>
    <row r="40" spans="1:1" s="70" customFormat="1" x14ac:dyDescent="0.25"/>
    <row r="41" spans="1:1" s="70" customFormat="1" x14ac:dyDescent="0.25"/>
    <row r="42" spans="1:1" s="70" customFormat="1" x14ac:dyDescent="0.25"/>
    <row r="43" spans="1:1" s="70" customFormat="1" x14ac:dyDescent="0.25"/>
    <row r="44" spans="1:1" s="70" customFormat="1" x14ac:dyDescent="0.25"/>
    <row r="45" spans="1:1" s="70" customFormat="1" x14ac:dyDescent="0.25"/>
    <row r="47" spans="1:1" s="81" customFormat="1" x14ac:dyDescent="0.25">
      <c r="A47" s="81" t="s">
        <v>181</v>
      </c>
    </row>
    <row r="48" spans="1:1" s="81" customFormat="1" x14ac:dyDescent="0.25"/>
    <row r="49" spans="1:11" x14ac:dyDescent="0.25">
      <c r="B49" s="62" t="s">
        <v>61</v>
      </c>
      <c r="C49" s="47"/>
      <c r="D49" s="92">
        <f>D20/D19</f>
        <v>0.182895</v>
      </c>
      <c r="E49" s="48"/>
      <c r="F49" s="46"/>
    </row>
    <row r="50" spans="1:11" x14ac:dyDescent="0.25">
      <c r="C50" s="45"/>
    </row>
    <row r="51" spans="1:11" ht="31.5" customHeight="1" x14ac:dyDescent="0.25">
      <c r="A51" s="194" t="s">
        <v>175</v>
      </c>
      <c r="B51" s="194"/>
      <c r="C51" s="194"/>
      <c r="D51" s="194"/>
      <c r="E51" s="194"/>
      <c r="F51" s="194"/>
      <c r="G51" s="194"/>
      <c r="H51" s="194"/>
      <c r="I51" s="194"/>
      <c r="J51" s="194"/>
      <c r="K51" s="194"/>
    </row>
    <row r="52" spans="1:11" x14ac:dyDescent="0.25">
      <c r="A52" s="81"/>
    </row>
  </sheetData>
  <mergeCells count="4">
    <mergeCell ref="A5:K5"/>
    <mergeCell ref="A17:K17"/>
    <mergeCell ref="A51:K51"/>
    <mergeCell ref="A27:K2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heetViews>
  <sheetFormatPr defaultColWidth="9.140625" defaultRowHeight="15.75" x14ac:dyDescent="0.25"/>
  <cols>
    <col min="1" max="1" width="4.7109375" style="81" customWidth="1"/>
    <col min="2" max="34" width="14.7109375" style="81" customWidth="1"/>
    <col min="35" max="54" width="10.7109375" style="81" customWidth="1"/>
    <col min="55" max="16384" width="9.140625" style="81"/>
  </cols>
  <sheetData>
    <row r="1" spans="1:14" ht="16.5" thickBot="1" x14ac:dyDescent="0.3"/>
    <row r="2" spans="1:14" ht="21" x14ac:dyDescent="0.35">
      <c r="B2" s="93" t="s">
        <v>60</v>
      </c>
      <c r="C2" s="102"/>
    </row>
    <row r="3" spans="1:14" ht="21.75" thickBot="1" x14ac:dyDescent="0.4">
      <c r="B3" s="95" t="s">
        <v>126</v>
      </c>
      <c r="C3" s="96"/>
      <c r="D3" s="3"/>
    </row>
    <row r="5" spans="1:14" ht="31.5" customHeight="1" x14ac:dyDescent="0.25">
      <c r="A5" s="194" t="s">
        <v>127</v>
      </c>
      <c r="B5" s="194"/>
      <c r="C5" s="194"/>
      <c r="D5" s="194"/>
      <c r="E5" s="194"/>
      <c r="F5" s="194"/>
      <c r="G5" s="194"/>
      <c r="H5" s="194"/>
      <c r="I5" s="194"/>
      <c r="J5" s="194"/>
      <c r="K5" s="194"/>
    </row>
    <row r="7" spans="1:14" s="70" customFormat="1" x14ac:dyDescent="0.25">
      <c r="A7" s="67" t="s">
        <v>7</v>
      </c>
      <c r="B7" s="68"/>
      <c r="C7" s="68"/>
      <c r="D7" s="68"/>
      <c r="E7" s="69"/>
      <c r="F7" s="68"/>
      <c r="G7" s="68"/>
      <c r="H7" s="68"/>
      <c r="I7" s="68"/>
      <c r="J7" s="68"/>
      <c r="K7" s="68"/>
      <c r="L7" s="68"/>
      <c r="M7" s="68"/>
      <c r="N7" s="68"/>
    </row>
    <row r="8" spans="1:14" s="70" customFormat="1" ht="47.25" customHeight="1" x14ac:dyDescent="0.25">
      <c r="A8" s="195" t="s">
        <v>224</v>
      </c>
      <c r="B8" s="196"/>
      <c r="C8" s="196"/>
      <c r="D8" s="196"/>
      <c r="E8" s="196"/>
      <c r="F8" s="196"/>
      <c r="G8" s="196"/>
      <c r="H8" s="196"/>
      <c r="I8" s="196"/>
      <c r="J8" s="196"/>
      <c r="K8" s="196"/>
      <c r="L8" s="68"/>
      <c r="M8" s="68"/>
      <c r="N8" s="68"/>
    </row>
    <row r="9" spans="1:14" s="70" customFormat="1" x14ac:dyDescent="0.25"/>
    <row r="11" spans="1:14" x14ac:dyDescent="0.25">
      <c r="A11" s="75"/>
      <c r="B11" s="201" t="s">
        <v>128</v>
      </c>
      <c r="C11" s="217"/>
      <c r="D11" s="217"/>
      <c r="E11" s="218"/>
    </row>
    <row r="12" spans="1:14" x14ac:dyDescent="0.25">
      <c r="A12" s="75"/>
      <c r="B12" s="219"/>
      <c r="C12" s="219"/>
      <c r="D12" s="219"/>
      <c r="E12" s="220"/>
    </row>
    <row r="13" spans="1:14" x14ac:dyDescent="0.25">
      <c r="A13" s="75"/>
      <c r="B13" s="64"/>
      <c r="C13" s="64"/>
      <c r="D13" s="64"/>
      <c r="E13" s="36"/>
    </row>
    <row r="14" spans="1:14" ht="31.5" x14ac:dyDescent="0.25">
      <c r="A14" s="75"/>
      <c r="B14" s="76"/>
      <c r="C14" s="112" t="s">
        <v>130</v>
      </c>
      <c r="D14" s="112" t="s">
        <v>129</v>
      </c>
      <c r="E14" s="113" t="s">
        <v>131</v>
      </c>
      <c r="G14" s="45"/>
    </row>
    <row r="15" spans="1:14" x14ac:dyDescent="0.25">
      <c r="A15" s="75"/>
      <c r="B15" s="114">
        <v>2021</v>
      </c>
      <c r="C15" s="175">
        <f>'Section 2.1'!D51</f>
        <v>707</v>
      </c>
      <c r="D15" s="175">
        <f>'Section 2.1'!I49</f>
        <v>455</v>
      </c>
      <c r="E15" s="176">
        <f>C15-D15</f>
        <v>252</v>
      </c>
    </row>
    <row r="16" spans="1:14" x14ac:dyDescent="0.25">
      <c r="A16" s="75"/>
      <c r="B16" s="108">
        <v>2022</v>
      </c>
      <c r="C16" s="177">
        <f>'Section 2.1'!E51</f>
        <v>761</v>
      </c>
      <c r="D16" s="177">
        <f>'Section 2.1'!J49</f>
        <v>490</v>
      </c>
      <c r="E16" s="178">
        <f>C16-D16</f>
        <v>271</v>
      </c>
    </row>
    <row r="17" spans="1:11" x14ac:dyDescent="0.25">
      <c r="A17" s="75"/>
      <c r="B17" s="66"/>
      <c r="C17" s="66"/>
      <c r="D17" s="66"/>
      <c r="E17" s="115"/>
    </row>
    <row r="19" spans="1:11" x14ac:dyDescent="0.25">
      <c r="A19" s="194" t="s">
        <v>132</v>
      </c>
      <c r="B19" s="194"/>
      <c r="C19" s="194"/>
      <c r="D19" s="194"/>
      <c r="E19" s="194"/>
      <c r="F19" s="194"/>
      <c r="G19" s="194"/>
      <c r="H19" s="194"/>
      <c r="I19" s="194"/>
      <c r="J19" s="194"/>
      <c r="K19" s="194"/>
    </row>
    <row r="20" spans="1:11" x14ac:dyDescent="0.25">
      <c r="A20" s="194"/>
      <c r="B20" s="194"/>
      <c r="C20" s="194"/>
      <c r="D20" s="194"/>
      <c r="E20" s="194"/>
      <c r="F20" s="194"/>
      <c r="G20" s="194"/>
      <c r="H20" s="194"/>
      <c r="I20" s="194"/>
      <c r="J20" s="194"/>
      <c r="K20" s="194"/>
    </row>
    <row r="21" spans="1:11" x14ac:dyDescent="0.25">
      <c r="B21" s="131" t="s">
        <v>223</v>
      </c>
      <c r="D21" s="179">
        <f>E16-E15</f>
        <v>19</v>
      </c>
    </row>
  </sheetData>
  <mergeCells count="5">
    <mergeCell ref="A19:K19"/>
    <mergeCell ref="A5:K5"/>
    <mergeCell ref="A8:K8"/>
    <mergeCell ref="B11:E12"/>
    <mergeCell ref="A20:K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workbookViewId="0"/>
  </sheetViews>
  <sheetFormatPr defaultColWidth="9.140625" defaultRowHeight="15.75" x14ac:dyDescent="0.25"/>
  <cols>
    <col min="1" max="1" width="4.7109375" style="62" customWidth="1"/>
    <col min="2" max="34" width="14.7109375" style="62" customWidth="1"/>
    <col min="35" max="54" width="10.7109375" style="62" customWidth="1"/>
    <col min="55" max="16384" width="9.140625" style="62"/>
  </cols>
  <sheetData>
    <row r="1" spans="1:11" ht="16.5" thickBot="1" x14ac:dyDescent="0.3"/>
    <row r="2" spans="1:11" ht="21" x14ac:dyDescent="0.35">
      <c r="B2" s="93" t="s">
        <v>125</v>
      </c>
      <c r="C2" s="102"/>
    </row>
    <row r="3" spans="1:11" ht="21.75" thickBot="1" x14ac:dyDescent="0.4">
      <c r="B3" s="95" t="s">
        <v>185</v>
      </c>
      <c r="C3" s="96"/>
      <c r="D3" s="3"/>
    </row>
    <row r="5" spans="1:11" ht="31.5" customHeight="1" x14ac:dyDescent="0.25">
      <c r="A5" s="194" t="s">
        <v>95</v>
      </c>
      <c r="B5" s="194"/>
      <c r="C5" s="194"/>
      <c r="D5" s="194"/>
      <c r="E5" s="194"/>
      <c r="F5" s="194"/>
      <c r="G5" s="194"/>
      <c r="H5" s="194"/>
      <c r="I5" s="194"/>
      <c r="J5" s="194"/>
      <c r="K5" s="194"/>
    </row>
    <row r="6" spans="1:11" s="81" customFormat="1" ht="15.75" customHeight="1" x14ac:dyDescent="0.25">
      <c r="A6" s="107"/>
      <c r="B6" s="107"/>
      <c r="C6" s="107"/>
      <c r="D6" s="107"/>
      <c r="E6" s="107"/>
      <c r="F6" s="107"/>
      <c r="G6" s="107"/>
      <c r="H6" s="107"/>
      <c r="I6" s="107"/>
      <c r="J6" s="107"/>
      <c r="K6" s="107"/>
    </row>
    <row r="7" spans="1:11" x14ac:dyDescent="0.25">
      <c r="A7" s="194" t="s">
        <v>172</v>
      </c>
      <c r="B7" s="194"/>
      <c r="C7" s="194"/>
      <c r="D7" s="194"/>
      <c r="E7" s="194"/>
      <c r="F7" s="194"/>
      <c r="G7" s="194"/>
      <c r="H7" s="194"/>
      <c r="I7" s="194"/>
      <c r="J7" s="194"/>
      <c r="K7" s="194"/>
    </row>
    <row r="9" spans="1:11" x14ac:dyDescent="0.25">
      <c r="A9" s="75"/>
      <c r="B9" s="201" t="s">
        <v>192</v>
      </c>
      <c r="C9" s="217"/>
      <c r="D9" s="217"/>
      <c r="E9" s="218"/>
    </row>
    <row r="10" spans="1:11" x14ac:dyDescent="0.25">
      <c r="A10" s="75"/>
      <c r="B10" s="219"/>
      <c r="C10" s="219"/>
      <c r="D10" s="219"/>
      <c r="E10" s="220"/>
    </row>
    <row r="11" spans="1:11" x14ac:dyDescent="0.25">
      <c r="A11" s="75"/>
      <c r="B11" s="64" t="s">
        <v>30</v>
      </c>
      <c r="C11" s="64"/>
      <c r="D11" s="64"/>
      <c r="E11" s="149">
        <f>'Section 2.2'!E16</f>
        <v>159</v>
      </c>
    </row>
    <row r="12" spans="1:11" x14ac:dyDescent="0.25">
      <c r="A12" s="75"/>
      <c r="B12" s="76" t="s">
        <v>34</v>
      </c>
      <c r="C12" s="64"/>
      <c r="D12" s="64"/>
      <c r="E12" s="152">
        <f>'Section 2.2'!E13</f>
        <v>90</v>
      </c>
      <c r="G12" s="45"/>
    </row>
    <row r="13" spans="1:11" x14ac:dyDescent="0.25">
      <c r="A13" s="75"/>
      <c r="B13" s="76" t="s">
        <v>133</v>
      </c>
      <c r="C13" s="64"/>
      <c r="D13" s="64"/>
      <c r="E13" s="152">
        <f>'Section 2.2'!C20</f>
        <v>15</v>
      </c>
    </row>
    <row r="14" spans="1:11" ht="16.5" thickBot="1" x14ac:dyDescent="0.3">
      <c r="A14" s="75"/>
      <c r="B14" s="64" t="s">
        <v>35</v>
      </c>
      <c r="C14" s="64"/>
      <c r="D14" s="64"/>
      <c r="E14" s="180">
        <f>E11+E12-E13</f>
        <v>234</v>
      </c>
    </row>
    <row r="15" spans="1:11" ht="16.5" thickTop="1" x14ac:dyDescent="0.25">
      <c r="A15" s="75"/>
      <c r="B15" s="66"/>
      <c r="C15" s="66"/>
      <c r="D15" s="66"/>
      <c r="E15" s="77"/>
    </row>
    <row r="17" spans="1:14" s="70" customFormat="1" x14ac:dyDescent="0.25">
      <c r="A17" s="67" t="s">
        <v>7</v>
      </c>
      <c r="B17" s="68"/>
      <c r="C17" s="68"/>
      <c r="D17" s="68"/>
      <c r="E17" s="69"/>
      <c r="F17" s="68"/>
      <c r="G17" s="68"/>
      <c r="H17" s="68"/>
      <c r="I17" s="68"/>
      <c r="J17" s="68"/>
      <c r="K17" s="68"/>
      <c r="L17" s="68"/>
      <c r="M17" s="68"/>
      <c r="N17" s="68"/>
    </row>
    <row r="18" spans="1:14" s="70" customFormat="1" ht="31.5" customHeight="1" x14ac:dyDescent="0.25">
      <c r="A18" s="196" t="s">
        <v>87</v>
      </c>
      <c r="B18" s="196"/>
      <c r="C18" s="196"/>
      <c r="D18" s="196"/>
      <c r="E18" s="196"/>
      <c r="F18" s="196"/>
      <c r="G18" s="196"/>
      <c r="H18" s="196"/>
      <c r="I18" s="196"/>
      <c r="J18" s="196"/>
      <c r="K18" s="196"/>
      <c r="L18" s="68"/>
      <c r="M18" s="68"/>
      <c r="N18" s="68"/>
    </row>
    <row r="19" spans="1:14" s="70" customFormat="1" x14ac:dyDescent="0.25"/>
    <row r="21" spans="1:14" ht="47.25" customHeight="1" x14ac:dyDescent="0.25">
      <c r="A21" s="194" t="s">
        <v>165</v>
      </c>
      <c r="B21" s="194"/>
      <c r="C21" s="194"/>
      <c r="D21" s="194"/>
      <c r="E21" s="194"/>
      <c r="F21" s="194"/>
      <c r="G21" s="194"/>
      <c r="H21" s="194"/>
      <c r="I21" s="194"/>
      <c r="J21" s="194"/>
      <c r="K21" s="194"/>
    </row>
    <row r="23" spans="1:14" x14ac:dyDescent="0.25">
      <c r="B23" s="205" t="s">
        <v>193</v>
      </c>
      <c r="C23" s="217"/>
      <c r="D23" s="217"/>
      <c r="E23" s="218"/>
      <c r="G23" s="205" t="s">
        <v>193</v>
      </c>
      <c r="H23" s="217"/>
      <c r="I23" s="217"/>
      <c r="J23" s="218"/>
    </row>
    <row r="24" spans="1:14" x14ac:dyDescent="0.25">
      <c r="B24" s="221"/>
      <c r="C24" s="219"/>
      <c r="D24" s="219"/>
      <c r="E24" s="220"/>
      <c r="G24" s="221"/>
      <c r="H24" s="219"/>
      <c r="I24" s="219"/>
      <c r="J24" s="220"/>
    </row>
    <row r="25" spans="1:14" x14ac:dyDescent="0.25">
      <c r="B25" s="63" t="s">
        <v>166</v>
      </c>
      <c r="C25" s="64"/>
      <c r="D25" s="64"/>
      <c r="E25" s="146">
        <v>198</v>
      </c>
      <c r="G25" s="63" t="s">
        <v>36</v>
      </c>
      <c r="H25" s="64"/>
      <c r="I25" s="64"/>
      <c r="J25" s="149">
        <f>'Section 2.1'!E59</f>
        <v>1118</v>
      </c>
    </row>
    <row r="26" spans="1:14" x14ac:dyDescent="0.25">
      <c r="B26" s="78" t="s">
        <v>167</v>
      </c>
      <c r="C26" s="64"/>
      <c r="D26" s="64"/>
      <c r="E26" s="181">
        <v>25</v>
      </c>
      <c r="G26" s="78" t="s">
        <v>37</v>
      </c>
      <c r="H26" s="64"/>
      <c r="I26" s="64"/>
      <c r="J26" s="152">
        <f>'Section 2.1'!D59</f>
        <v>1035</v>
      </c>
    </row>
    <row r="27" spans="1:14" ht="16.5" thickBot="1" x14ac:dyDescent="0.3">
      <c r="B27" s="63" t="s">
        <v>38</v>
      </c>
      <c r="C27" s="64"/>
      <c r="D27" s="64"/>
      <c r="E27" s="180">
        <f>E25-E26</f>
        <v>173</v>
      </c>
      <c r="G27" s="78" t="s">
        <v>34</v>
      </c>
      <c r="H27" s="64"/>
      <c r="I27" s="64"/>
      <c r="J27" s="152">
        <f>'Section 2.2'!E13</f>
        <v>90</v>
      </c>
    </row>
    <row r="28" spans="1:14" ht="17.25" thickTop="1" thickBot="1" x14ac:dyDescent="0.3">
      <c r="B28" s="65"/>
      <c r="C28" s="66"/>
      <c r="D28" s="66"/>
      <c r="E28" s="33"/>
      <c r="G28" s="63" t="s">
        <v>38</v>
      </c>
      <c r="H28" s="64"/>
      <c r="I28" s="64"/>
      <c r="J28" s="180">
        <f>J25-J26+J27</f>
        <v>173</v>
      </c>
    </row>
    <row r="29" spans="1:14" ht="16.5" thickTop="1" x14ac:dyDescent="0.25">
      <c r="B29" s="122"/>
      <c r="C29" s="122"/>
      <c r="D29" s="122"/>
      <c r="E29" s="123"/>
      <c r="G29" s="65"/>
      <c r="H29" s="66"/>
      <c r="I29" s="66"/>
      <c r="J29" s="77"/>
    </row>
    <row r="31" spans="1:14" ht="47.25" customHeight="1" x14ac:dyDescent="0.25">
      <c r="A31" s="194" t="s">
        <v>134</v>
      </c>
      <c r="B31" s="194"/>
      <c r="C31" s="194"/>
      <c r="D31" s="194"/>
      <c r="E31" s="194"/>
      <c r="F31" s="194"/>
      <c r="G31" s="194"/>
      <c r="H31" s="194"/>
      <c r="I31" s="194"/>
      <c r="J31" s="194"/>
      <c r="K31" s="194"/>
    </row>
    <row r="33" spans="1:11" x14ac:dyDescent="0.25">
      <c r="B33" s="205" t="s">
        <v>194</v>
      </c>
      <c r="C33" s="217"/>
      <c r="D33" s="217"/>
      <c r="E33" s="218"/>
    </row>
    <row r="34" spans="1:11" x14ac:dyDescent="0.25">
      <c r="B34" s="221"/>
      <c r="C34" s="219"/>
      <c r="D34" s="219"/>
      <c r="E34" s="220"/>
      <c r="H34" s="45"/>
    </row>
    <row r="35" spans="1:11" x14ac:dyDescent="0.25">
      <c r="B35" s="63" t="s">
        <v>39</v>
      </c>
      <c r="C35" s="64"/>
      <c r="D35" s="64"/>
      <c r="E35" s="149">
        <f>E14</f>
        <v>234</v>
      </c>
    </row>
    <row r="36" spans="1:11" x14ac:dyDescent="0.25">
      <c r="B36" s="78" t="s">
        <v>40</v>
      </c>
      <c r="C36" s="64"/>
      <c r="D36" s="64"/>
      <c r="E36" s="152">
        <f>E27</f>
        <v>173</v>
      </c>
    </row>
    <row r="37" spans="1:11" x14ac:dyDescent="0.25">
      <c r="B37" s="78" t="s">
        <v>41</v>
      </c>
      <c r="C37" s="64"/>
      <c r="D37" s="64"/>
      <c r="E37" s="152">
        <f>'Section 2.4'!D21</f>
        <v>19</v>
      </c>
    </row>
    <row r="38" spans="1:11" ht="16.5" thickBot="1" x14ac:dyDescent="0.3">
      <c r="B38" s="63" t="s">
        <v>42</v>
      </c>
      <c r="C38" s="64"/>
      <c r="D38" s="64"/>
      <c r="E38" s="180">
        <f>E35-E36-E37</f>
        <v>42</v>
      </c>
    </row>
    <row r="39" spans="1:11" ht="16.5" thickTop="1" x14ac:dyDescent="0.25">
      <c r="B39" s="65"/>
      <c r="C39" s="66"/>
      <c r="D39" s="66"/>
      <c r="E39" s="77"/>
    </row>
    <row r="41" spans="1:11" ht="47.25" customHeight="1" x14ac:dyDescent="0.25">
      <c r="A41" s="200" t="s">
        <v>225</v>
      </c>
      <c r="B41" s="194"/>
      <c r="C41" s="194"/>
      <c r="D41" s="194"/>
      <c r="E41" s="194"/>
      <c r="F41" s="194"/>
      <c r="G41" s="194"/>
      <c r="H41" s="194"/>
      <c r="I41" s="194"/>
      <c r="J41" s="194"/>
      <c r="K41" s="194"/>
    </row>
    <row r="43" spans="1:11" x14ac:dyDescent="0.25">
      <c r="B43" s="205" t="s">
        <v>195</v>
      </c>
      <c r="C43" s="217"/>
      <c r="D43" s="217"/>
      <c r="E43" s="218"/>
      <c r="G43" s="205" t="s">
        <v>195</v>
      </c>
      <c r="H43" s="217"/>
      <c r="I43" s="217"/>
      <c r="J43" s="218"/>
    </row>
    <row r="44" spans="1:11" x14ac:dyDescent="0.25">
      <c r="B44" s="221"/>
      <c r="C44" s="219"/>
      <c r="D44" s="219"/>
      <c r="E44" s="220"/>
      <c r="G44" s="221"/>
      <c r="H44" s="219"/>
      <c r="I44" s="219"/>
      <c r="J44" s="220"/>
    </row>
    <row r="45" spans="1:11" x14ac:dyDescent="0.25">
      <c r="B45" s="63" t="s">
        <v>31</v>
      </c>
      <c r="C45" s="64"/>
      <c r="D45" s="64"/>
      <c r="E45" s="149">
        <f>'Section 2.2'!E17</f>
        <v>49</v>
      </c>
      <c r="G45" s="63" t="s">
        <v>31</v>
      </c>
      <c r="H45" s="64"/>
      <c r="I45" s="64"/>
      <c r="J45" s="149">
        <f>'Section 2.2'!E17</f>
        <v>49</v>
      </c>
    </row>
    <row r="46" spans="1:11" x14ac:dyDescent="0.25">
      <c r="B46" s="78" t="s">
        <v>136</v>
      </c>
      <c r="C46" s="64"/>
      <c r="D46" s="64"/>
      <c r="E46" s="150">
        <f>'Section 2.1'!D71</f>
        <v>73</v>
      </c>
      <c r="G46" s="78" t="s">
        <v>43</v>
      </c>
      <c r="H46" s="64"/>
      <c r="I46" s="64"/>
      <c r="J46" s="152">
        <f>('Section 2.1'!J53-'Section 2.1'!I53)</f>
        <v>13</v>
      </c>
      <c r="K46" s="130"/>
    </row>
    <row r="47" spans="1:11" ht="16.5" thickBot="1" x14ac:dyDescent="0.3">
      <c r="B47" s="63" t="s">
        <v>137</v>
      </c>
      <c r="C47" s="64"/>
      <c r="D47" s="64"/>
      <c r="E47" s="149">
        <f>E45+E46</f>
        <v>122</v>
      </c>
      <c r="G47" s="63" t="s">
        <v>88</v>
      </c>
      <c r="H47" s="64"/>
      <c r="I47" s="64"/>
      <c r="J47" s="180">
        <f>J45-J46</f>
        <v>36</v>
      </c>
    </row>
    <row r="48" spans="1:11" ht="16.5" thickTop="1" x14ac:dyDescent="0.25">
      <c r="B48" s="78" t="s">
        <v>135</v>
      </c>
      <c r="C48" s="64"/>
      <c r="D48" s="64"/>
      <c r="E48" s="152">
        <f>'Section 2.1'!D70</f>
        <v>86</v>
      </c>
      <c r="G48" s="65"/>
      <c r="H48" s="66"/>
      <c r="I48" s="66"/>
      <c r="J48" s="77"/>
    </row>
    <row r="49" spans="1:11" ht="16.5" thickBot="1" x14ac:dyDescent="0.3">
      <c r="B49" s="63" t="s">
        <v>138</v>
      </c>
      <c r="C49" s="64"/>
      <c r="D49" s="64"/>
      <c r="E49" s="180">
        <f>E47-E48</f>
        <v>36</v>
      </c>
    </row>
    <row r="50" spans="1:11" ht="15.75" customHeight="1" thickTop="1" x14ac:dyDescent="0.25">
      <c r="B50" s="65"/>
      <c r="C50" s="66"/>
      <c r="D50" s="66"/>
      <c r="E50" s="77"/>
    </row>
    <row r="52" spans="1:11" ht="15.75" customHeight="1" x14ac:dyDescent="0.25">
      <c r="A52" s="194" t="s">
        <v>139</v>
      </c>
      <c r="B52" s="194"/>
      <c r="C52" s="194"/>
      <c r="D52" s="194"/>
      <c r="E52" s="194"/>
      <c r="F52" s="194"/>
      <c r="G52" s="194"/>
      <c r="H52" s="194"/>
      <c r="I52" s="194"/>
      <c r="J52" s="194"/>
      <c r="K52" s="194"/>
    </row>
    <row r="54" spans="1:11" x14ac:dyDescent="0.25">
      <c r="B54" s="205" t="s">
        <v>196</v>
      </c>
      <c r="C54" s="217"/>
      <c r="D54" s="217"/>
      <c r="E54" s="218"/>
      <c r="G54" s="205" t="s">
        <v>196</v>
      </c>
      <c r="H54" s="217"/>
      <c r="I54" s="217"/>
      <c r="J54" s="218"/>
    </row>
    <row r="55" spans="1:11" x14ac:dyDescent="0.25">
      <c r="B55" s="221"/>
      <c r="C55" s="219"/>
      <c r="D55" s="219"/>
      <c r="E55" s="220"/>
      <c r="G55" s="221"/>
      <c r="H55" s="219"/>
      <c r="I55" s="219"/>
      <c r="J55" s="220"/>
    </row>
    <row r="56" spans="1:11" x14ac:dyDescent="0.25">
      <c r="B56" s="63" t="s">
        <v>44</v>
      </c>
      <c r="C56" s="64"/>
      <c r="D56" s="64"/>
      <c r="E56" s="149">
        <f>'Section 2.2'!E24</f>
        <v>43</v>
      </c>
      <c r="G56" s="63" t="s">
        <v>44</v>
      </c>
      <c r="H56" s="64"/>
      <c r="I56" s="64"/>
      <c r="J56" s="149">
        <f>'Section 2.2'!E24</f>
        <v>43</v>
      </c>
      <c r="K56" s="45"/>
    </row>
    <row r="57" spans="1:11" x14ac:dyDescent="0.25">
      <c r="B57" s="78" t="s">
        <v>140</v>
      </c>
      <c r="C57" s="64"/>
      <c r="D57" s="64"/>
      <c r="E57" s="150">
        <f>'Section 2.1'!D72</f>
        <v>6</v>
      </c>
      <c r="G57" s="78" t="s">
        <v>45</v>
      </c>
      <c r="H57" s="64"/>
      <c r="I57" s="64"/>
      <c r="J57" s="152">
        <f>ABS(('Section 2.1'!I58+'Section 2.1'!I59-'Section 2.1'!J58-'Section 2.1'!J59)-('Section 2.1'!I61-'Section 2.1'!J61))</f>
        <v>37.009999999999991</v>
      </c>
      <c r="K57" s="130"/>
    </row>
    <row r="58" spans="1:11" ht="16.5" thickBot="1" x14ac:dyDescent="0.3">
      <c r="B58" s="63" t="s">
        <v>141</v>
      </c>
      <c r="C58" s="64"/>
      <c r="D58" s="64"/>
      <c r="E58" s="149">
        <f>E56+E57</f>
        <v>49</v>
      </c>
      <c r="G58" s="63" t="s">
        <v>89</v>
      </c>
      <c r="H58" s="64"/>
      <c r="I58" s="64"/>
      <c r="J58" s="180">
        <f>J56-J57</f>
        <v>5.9900000000000091</v>
      </c>
    </row>
    <row r="59" spans="1:11" ht="16.5" thickTop="1" x14ac:dyDescent="0.25">
      <c r="B59" s="78" t="s">
        <v>142</v>
      </c>
      <c r="C59" s="64"/>
      <c r="D59" s="64"/>
      <c r="E59" s="152">
        <f>('Section 2.1'!D75+'Section 2.1'!D77)</f>
        <v>43.010000000000005</v>
      </c>
      <c r="G59" s="65"/>
      <c r="H59" s="66"/>
      <c r="I59" s="66"/>
      <c r="J59" s="77"/>
    </row>
    <row r="60" spans="1:11" ht="16.5" thickBot="1" x14ac:dyDescent="0.3">
      <c r="B60" s="63" t="s">
        <v>143</v>
      </c>
      <c r="C60" s="64"/>
      <c r="D60" s="64"/>
      <c r="E60" s="180">
        <f>E58-E59</f>
        <v>5.9899999999999949</v>
      </c>
    </row>
    <row r="61" spans="1:11" ht="16.5" thickTop="1" x14ac:dyDescent="0.25">
      <c r="B61" s="65"/>
      <c r="C61" s="66"/>
      <c r="D61" s="66"/>
      <c r="E61" s="77"/>
    </row>
  </sheetData>
  <mergeCells count="15">
    <mergeCell ref="A5:K5"/>
    <mergeCell ref="A18:K18"/>
    <mergeCell ref="A21:K21"/>
    <mergeCell ref="A31:K31"/>
    <mergeCell ref="A7:K7"/>
    <mergeCell ref="G23:J24"/>
    <mergeCell ref="B54:E55"/>
    <mergeCell ref="B9:E10"/>
    <mergeCell ref="B23:E24"/>
    <mergeCell ref="B33:E34"/>
    <mergeCell ref="G43:J44"/>
    <mergeCell ref="A41:K41"/>
    <mergeCell ref="A52:K52"/>
    <mergeCell ref="B43:E44"/>
    <mergeCell ref="G54:J5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heetViews>
  <sheetFormatPr defaultColWidth="9.140625" defaultRowHeight="15.75" x14ac:dyDescent="0.25"/>
  <cols>
    <col min="1" max="1" width="4.7109375" style="81" customWidth="1"/>
    <col min="2" max="34" width="14.7109375" style="81" customWidth="1"/>
    <col min="35" max="54" width="10.7109375" style="81" customWidth="1"/>
    <col min="55" max="16384" width="9.140625" style="81"/>
  </cols>
  <sheetData>
    <row r="1" spans="1:11" ht="16.5" thickBot="1" x14ac:dyDescent="0.3"/>
    <row r="2" spans="1:11" ht="21" x14ac:dyDescent="0.35">
      <c r="B2" s="93" t="s">
        <v>144</v>
      </c>
      <c r="C2" s="116"/>
      <c r="D2" s="117"/>
      <c r="E2" s="118"/>
    </row>
    <row r="3" spans="1:11" ht="21.75" thickBot="1" x14ac:dyDescent="0.4">
      <c r="B3" s="95" t="s">
        <v>145</v>
      </c>
      <c r="C3" s="98"/>
      <c r="D3" s="119"/>
      <c r="E3" s="120"/>
    </row>
    <row r="5" spans="1:11" ht="47.25" customHeight="1" x14ac:dyDescent="0.25">
      <c r="A5" s="200" t="s">
        <v>226</v>
      </c>
      <c r="B5" s="194"/>
      <c r="C5" s="194"/>
      <c r="D5" s="194"/>
      <c r="E5" s="194"/>
      <c r="F5" s="194"/>
      <c r="G5" s="194"/>
      <c r="H5" s="194"/>
      <c r="I5" s="194"/>
      <c r="J5" s="194"/>
      <c r="K5" s="194"/>
    </row>
    <row r="6" spans="1:11" ht="15.75" customHeight="1" x14ac:dyDescent="0.25">
      <c r="A6" s="107"/>
      <c r="B6" s="107"/>
      <c r="C6" s="107"/>
      <c r="D6" s="107"/>
      <c r="E6" s="107"/>
      <c r="F6" s="107"/>
      <c r="G6" s="107"/>
      <c r="H6" s="107"/>
      <c r="I6" s="107"/>
      <c r="J6" s="107"/>
      <c r="K6" s="107"/>
    </row>
    <row r="7" spans="1:11" x14ac:dyDescent="0.25">
      <c r="A7" s="75"/>
      <c r="B7" s="201" t="s">
        <v>197</v>
      </c>
      <c r="C7" s="217"/>
      <c r="D7" s="217"/>
      <c r="E7" s="218"/>
    </row>
    <row r="8" spans="1:11" x14ac:dyDescent="0.25">
      <c r="A8" s="75"/>
      <c r="B8" s="219"/>
      <c r="C8" s="219"/>
      <c r="D8" s="219"/>
      <c r="E8" s="220"/>
    </row>
    <row r="9" spans="1:11" x14ac:dyDescent="0.25">
      <c r="A9" s="75"/>
      <c r="B9" s="109"/>
      <c r="C9" s="109"/>
      <c r="D9" s="109"/>
      <c r="E9" s="110"/>
    </row>
    <row r="10" spans="1:11" x14ac:dyDescent="0.25">
      <c r="A10" s="75"/>
      <c r="B10" s="121" t="s">
        <v>146</v>
      </c>
      <c r="C10" s="64"/>
      <c r="D10" s="64"/>
      <c r="E10" s="36"/>
    </row>
    <row r="11" spans="1:11" x14ac:dyDescent="0.25">
      <c r="A11" s="75"/>
      <c r="B11" s="64" t="s">
        <v>147</v>
      </c>
      <c r="C11" s="64"/>
      <c r="D11" s="64"/>
      <c r="E11" s="149">
        <f>'Section 2.2'!E22</f>
        <v>86</v>
      </c>
      <c r="G11" s="45"/>
    </row>
    <row r="12" spans="1:11" x14ac:dyDescent="0.25">
      <c r="A12" s="75"/>
      <c r="B12" s="64" t="s">
        <v>148</v>
      </c>
      <c r="C12" s="64"/>
      <c r="D12" s="64"/>
      <c r="E12" s="152">
        <f>'Section 2.2'!E13</f>
        <v>90</v>
      </c>
      <c r="G12" s="45"/>
    </row>
    <row r="13" spans="1:11" x14ac:dyDescent="0.25">
      <c r="A13" s="75"/>
      <c r="B13" s="64" t="s">
        <v>105</v>
      </c>
      <c r="C13" s="64"/>
      <c r="D13" s="64"/>
      <c r="E13" s="152">
        <f>'Section 2.2'!C21</f>
        <v>9</v>
      </c>
      <c r="G13" s="45"/>
    </row>
    <row r="14" spans="1:11" x14ac:dyDescent="0.25">
      <c r="A14" s="75"/>
      <c r="B14" s="64" t="s">
        <v>149</v>
      </c>
      <c r="C14" s="64"/>
      <c r="D14" s="64"/>
      <c r="E14" s="152"/>
      <c r="G14" s="45"/>
    </row>
    <row r="15" spans="1:11" x14ac:dyDescent="0.25">
      <c r="A15" s="75"/>
      <c r="B15" s="64" t="s">
        <v>150</v>
      </c>
      <c r="C15" s="64"/>
      <c r="D15" s="64"/>
      <c r="E15" s="152">
        <f>'Section 2.1'!D49-'Section 2.1'!E49</f>
        <v>-24</v>
      </c>
      <c r="G15" s="45"/>
    </row>
    <row r="16" spans="1:11" x14ac:dyDescent="0.25">
      <c r="A16" s="75"/>
      <c r="B16" s="64" t="s">
        <v>151</v>
      </c>
      <c r="C16" s="64"/>
      <c r="D16" s="64"/>
      <c r="E16" s="152">
        <f>'Section 2.1'!D50-'Section 2.1'!E50</f>
        <v>11</v>
      </c>
      <c r="G16" s="45"/>
    </row>
    <row r="17" spans="1:7" x14ac:dyDescent="0.25">
      <c r="A17" s="75"/>
      <c r="B17" s="64" t="s">
        <v>152</v>
      </c>
      <c r="C17" s="64"/>
      <c r="D17" s="64"/>
      <c r="E17" s="150">
        <f>'Section 2.1'!J48-'Section 2.1'!I48</f>
        <v>35</v>
      </c>
      <c r="G17" s="45"/>
    </row>
    <row r="18" spans="1:7" x14ac:dyDescent="0.25">
      <c r="A18" s="75"/>
      <c r="B18" s="121" t="s">
        <v>153</v>
      </c>
      <c r="C18" s="64"/>
      <c r="D18" s="64"/>
      <c r="E18" s="149">
        <f>E11+E12+E13+E15+E16+E17</f>
        <v>207</v>
      </c>
      <c r="G18" s="45"/>
    </row>
    <row r="19" spans="1:7" x14ac:dyDescent="0.25">
      <c r="A19" s="75"/>
      <c r="B19" s="64"/>
      <c r="C19" s="64"/>
      <c r="D19" s="64"/>
      <c r="E19" s="152"/>
      <c r="G19" s="45"/>
    </row>
    <row r="20" spans="1:7" x14ac:dyDescent="0.25">
      <c r="A20" s="75"/>
      <c r="B20" s="121" t="s">
        <v>154</v>
      </c>
      <c r="C20" s="64"/>
      <c r="D20" s="64"/>
      <c r="E20" s="152"/>
      <c r="G20" s="45"/>
    </row>
    <row r="21" spans="1:7" x14ac:dyDescent="0.25">
      <c r="A21" s="75"/>
      <c r="B21" s="64" t="s">
        <v>155</v>
      </c>
      <c r="C21" s="64"/>
      <c r="D21" s="64"/>
      <c r="E21" s="149">
        <f>-'Section 2.5'!E25</f>
        <v>-198</v>
      </c>
      <c r="G21" s="45"/>
    </row>
    <row r="22" spans="1:7" x14ac:dyDescent="0.25">
      <c r="A22" s="75"/>
      <c r="B22" s="64" t="s">
        <v>156</v>
      </c>
      <c r="C22" s="64"/>
      <c r="D22" s="64"/>
      <c r="E22" s="150">
        <f>'Section 2.5'!E26</f>
        <v>25</v>
      </c>
      <c r="G22" s="45"/>
    </row>
    <row r="23" spans="1:7" x14ac:dyDescent="0.25">
      <c r="A23" s="75"/>
      <c r="B23" s="121" t="s">
        <v>157</v>
      </c>
      <c r="C23" s="64"/>
      <c r="D23" s="64"/>
      <c r="E23" s="149">
        <f>E21+E22</f>
        <v>-173</v>
      </c>
      <c r="G23" s="45"/>
    </row>
    <row r="24" spans="1:7" x14ac:dyDescent="0.25">
      <c r="A24" s="75"/>
      <c r="B24" s="64"/>
      <c r="C24" s="64"/>
      <c r="D24" s="64"/>
      <c r="E24" s="152"/>
      <c r="G24" s="45"/>
    </row>
    <row r="25" spans="1:7" x14ac:dyDescent="0.25">
      <c r="A25" s="75"/>
      <c r="B25" s="121" t="s">
        <v>158</v>
      </c>
      <c r="C25" s="64"/>
      <c r="D25" s="64"/>
      <c r="E25" s="152"/>
      <c r="G25" s="45"/>
    </row>
    <row r="26" spans="1:7" x14ac:dyDescent="0.25">
      <c r="A26" s="75"/>
      <c r="B26" s="64" t="s">
        <v>159</v>
      </c>
      <c r="C26" s="64"/>
      <c r="D26" s="64"/>
      <c r="E26" s="149">
        <f>-'Section 2.1'!D71</f>
        <v>-73</v>
      </c>
      <c r="G26" s="45"/>
    </row>
    <row r="27" spans="1:7" x14ac:dyDescent="0.25">
      <c r="A27" s="75"/>
      <c r="B27" s="64" t="s">
        <v>160</v>
      </c>
      <c r="C27" s="64"/>
      <c r="D27" s="64"/>
      <c r="E27" s="152">
        <f>'Section 2.1'!D70</f>
        <v>86</v>
      </c>
      <c r="G27" s="45"/>
    </row>
    <row r="28" spans="1:7" x14ac:dyDescent="0.25">
      <c r="A28" s="75"/>
      <c r="B28" s="64" t="s">
        <v>27</v>
      </c>
      <c r="C28" s="64"/>
      <c r="D28" s="64"/>
      <c r="E28" s="152">
        <f>-'Section 2.2'!E24</f>
        <v>-43</v>
      </c>
      <c r="G28" s="45"/>
    </row>
    <row r="29" spans="1:7" x14ac:dyDescent="0.25">
      <c r="A29" s="75"/>
      <c r="B29" s="64" t="s">
        <v>161</v>
      </c>
      <c r="C29" s="64"/>
      <c r="D29" s="64"/>
      <c r="E29" s="152">
        <f>-'Section 2.1'!D72</f>
        <v>-6</v>
      </c>
      <c r="G29" s="45"/>
    </row>
    <row r="30" spans="1:7" x14ac:dyDescent="0.25">
      <c r="A30" s="75"/>
      <c r="B30" s="64" t="s">
        <v>162</v>
      </c>
      <c r="C30" s="64"/>
      <c r="D30" s="64"/>
      <c r="E30" s="150">
        <f>'Section 2.1'!D75+'Section 2.1'!D77</f>
        <v>43.010000000000005</v>
      </c>
      <c r="G30" s="45"/>
    </row>
    <row r="31" spans="1:7" x14ac:dyDescent="0.25">
      <c r="A31" s="75"/>
      <c r="B31" s="121" t="s">
        <v>163</v>
      </c>
      <c r="C31" s="64"/>
      <c r="D31" s="64"/>
      <c r="E31" s="152">
        <f>E26+E27+E28+E29+E30</f>
        <v>7.0100000000000051</v>
      </c>
    </row>
    <row r="32" spans="1:7" ht="16.5" thickBot="1" x14ac:dyDescent="0.3">
      <c r="A32" s="75"/>
      <c r="B32" s="121" t="s">
        <v>164</v>
      </c>
      <c r="C32" s="64"/>
      <c r="D32" s="64"/>
      <c r="E32" s="180">
        <f>E18+E23+E31</f>
        <v>41.010000000000005</v>
      </c>
    </row>
    <row r="33" spans="1:5" ht="16.5" thickTop="1" x14ac:dyDescent="0.25">
      <c r="A33" s="75"/>
      <c r="B33" s="66"/>
      <c r="C33" s="66"/>
      <c r="D33" s="66"/>
      <c r="E33" s="77"/>
    </row>
  </sheetData>
  <mergeCells count="2">
    <mergeCell ref="A5:K5"/>
    <mergeCell ref="B7:E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36"/>
  <sheetViews>
    <sheetView workbookViewId="0"/>
  </sheetViews>
  <sheetFormatPr defaultColWidth="9.140625" defaultRowHeight="15.75" x14ac:dyDescent="0.25"/>
  <cols>
    <col min="1" max="1" width="4.7109375" style="62" customWidth="1"/>
    <col min="2" max="16" width="13.7109375" style="62" customWidth="1"/>
    <col min="17" max="64" width="10.7109375" style="62" customWidth="1"/>
    <col min="65" max="16384" width="9.140625" style="62"/>
  </cols>
  <sheetData>
    <row r="1" spans="1:19" ht="16.5" thickBot="1" x14ac:dyDescent="0.3"/>
    <row r="2" spans="1:19" ht="21.75" thickBot="1" x14ac:dyDescent="0.4">
      <c r="A2" s="79"/>
      <c r="B2" s="103" t="s">
        <v>173</v>
      </c>
      <c r="C2" s="104"/>
      <c r="D2" s="79"/>
      <c r="E2" s="79"/>
      <c r="F2" s="79"/>
      <c r="G2" s="79"/>
      <c r="H2" s="79"/>
      <c r="I2" s="79"/>
      <c r="J2" s="79"/>
      <c r="K2" s="79"/>
      <c r="L2" s="79"/>
      <c r="M2" s="79"/>
      <c r="N2" s="79"/>
      <c r="O2" s="79"/>
      <c r="P2" s="79"/>
      <c r="Q2" s="79"/>
      <c r="R2" s="79"/>
      <c r="S2" s="79"/>
    </row>
    <row r="4" spans="1:19" ht="45.75" customHeight="1" x14ac:dyDescent="0.25">
      <c r="B4" s="200" t="s">
        <v>187</v>
      </c>
      <c r="C4" s="194"/>
      <c r="D4" s="194"/>
      <c r="E4" s="194"/>
      <c r="F4" s="194"/>
      <c r="G4" s="194"/>
      <c r="H4" s="194"/>
      <c r="I4" s="194"/>
      <c r="J4" s="194"/>
      <c r="K4" s="194"/>
    </row>
    <row r="5" spans="1:19" s="81" customFormat="1" x14ac:dyDescent="0.25"/>
    <row r="6" spans="1:19" s="81" customFormat="1" ht="47.25" x14ac:dyDescent="0.25">
      <c r="C6" s="85" t="s">
        <v>68</v>
      </c>
      <c r="D6" s="85" t="s">
        <v>69</v>
      </c>
      <c r="E6" s="86" t="s">
        <v>70</v>
      </c>
    </row>
    <row r="7" spans="1:19" s="81" customFormat="1" x14ac:dyDescent="0.25">
      <c r="C7" s="88">
        <v>0</v>
      </c>
      <c r="D7" s="88">
        <v>9950</v>
      </c>
      <c r="E7" s="81" t="s">
        <v>71</v>
      </c>
    </row>
    <row r="8" spans="1:19" s="81" customFormat="1" x14ac:dyDescent="0.25">
      <c r="C8" s="89">
        <v>9950</v>
      </c>
      <c r="D8" s="89">
        <v>40525</v>
      </c>
      <c r="E8" s="131" t="s">
        <v>227</v>
      </c>
    </row>
    <row r="9" spans="1:19" s="81" customFormat="1" x14ac:dyDescent="0.25">
      <c r="C9" s="89">
        <v>40525</v>
      </c>
      <c r="D9" s="89">
        <v>86375</v>
      </c>
      <c r="E9" s="131" t="s">
        <v>228</v>
      </c>
    </row>
    <row r="10" spans="1:19" s="81" customFormat="1" x14ac:dyDescent="0.25">
      <c r="C10" s="89">
        <v>86375</v>
      </c>
      <c r="D10" s="89">
        <v>164925</v>
      </c>
      <c r="E10" s="131" t="s">
        <v>229</v>
      </c>
    </row>
    <row r="11" spans="1:19" s="81" customFormat="1" x14ac:dyDescent="0.25">
      <c r="C11" s="89">
        <v>164925</v>
      </c>
      <c r="D11" s="89">
        <v>209425</v>
      </c>
      <c r="E11" s="131" t="s">
        <v>230</v>
      </c>
    </row>
    <row r="12" spans="1:19" s="81" customFormat="1" x14ac:dyDescent="0.25">
      <c r="C12" s="89">
        <v>209425</v>
      </c>
      <c r="D12" s="89">
        <v>523600</v>
      </c>
      <c r="E12" s="131" t="s">
        <v>231</v>
      </c>
    </row>
    <row r="13" spans="1:19" s="81" customFormat="1" x14ac:dyDescent="0.25">
      <c r="C13" s="89">
        <v>523600</v>
      </c>
      <c r="D13" s="89"/>
      <c r="E13" s="131" t="s">
        <v>232</v>
      </c>
    </row>
    <row r="14" spans="1:19" s="81" customFormat="1" x14ac:dyDescent="0.25"/>
    <row r="15" spans="1:19" s="81" customFormat="1" ht="47.25" customHeight="1" x14ac:dyDescent="0.25">
      <c r="B15" s="200" t="s">
        <v>233</v>
      </c>
      <c r="C15" s="194"/>
      <c r="D15" s="194"/>
      <c r="E15" s="194"/>
      <c r="F15" s="194"/>
      <c r="G15" s="194"/>
      <c r="H15" s="194"/>
      <c r="I15" s="194"/>
      <c r="J15" s="194"/>
      <c r="K15" s="194"/>
    </row>
    <row r="16" spans="1:19" s="81" customFormat="1" x14ac:dyDescent="0.25"/>
    <row r="17" spans="1:11" s="81" customFormat="1" x14ac:dyDescent="0.25">
      <c r="B17" s="194" t="s">
        <v>178</v>
      </c>
      <c r="C17" s="194"/>
      <c r="D17" s="194"/>
      <c r="E17" s="194"/>
      <c r="F17" s="194"/>
      <c r="G17" s="194"/>
      <c r="H17" s="194"/>
      <c r="I17" s="194"/>
      <c r="J17" s="194"/>
      <c r="K17" s="194"/>
    </row>
    <row r="19" spans="1:11" s="81" customFormat="1" x14ac:dyDescent="0.25">
      <c r="B19" s="131" t="s">
        <v>220</v>
      </c>
      <c r="C19" s="62"/>
      <c r="D19" s="134">
        <v>265000</v>
      </c>
    </row>
    <row r="20" spans="1:11" x14ac:dyDescent="0.25">
      <c r="B20" s="81"/>
      <c r="C20" s="81"/>
      <c r="D20" s="81"/>
      <c r="E20" s="81"/>
      <c r="F20" s="81"/>
    </row>
    <row r="21" spans="1:11" ht="78.75" x14ac:dyDescent="0.25">
      <c r="B21" s="81"/>
      <c r="C21" s="42" t="s">
        <v>65</v>
      </c>
      <c r="D21" s="43" t="s">
        <v>46</v>
      </c>
      <c r="E21" s="82" t="s">
        <v>33</v>
      </c>
      <c r="F21" s="81"/>
    </row>
    <row r="22" spans="1:11" x14ac:dyDescent="0.25">
      <c r="B22" s="81"/>
      <c r="C22" s="169">
        <v>0</v>
      </c>
      <c r="D22" s="143">
        <v>19900</v>
      </c>
      <c r="E22" s="170">
        <v>0.1</v>
      </c>
      <c r="F22" s="81"/>
    </row>
    <row r="23" spans="1:11" x14ac:dyDescent="0.25">
      <c r="B23" s="81"/>
      <c r="C23" s="171">
        <v>19900</v>
      </c>
      <c r="D23" s="144">
        <v>81050</v>
      </c>
      <c r="E23" s="170">
        <v>0.12</v>
      </c>
      <c r="F23" s="81"/>
    </row>
    <row r="24" spans="1:11" x14ac:dyDescent="0.25">
      <c r="B24" s="81"/>
      <c r="C24" s="171">
        <v>81050</v>
      </c>
      <c r="D24" s="144">
        <v>172750</v>
      </c>
      <c r="E24" s="170">
        <v>0.22</v>
      </c>
      <c r="F24" s="81"/>
    </row>
    <row r="25" spans="1:11" x14ac:dyDescent="0.25">
      <c r="B25" s="81"/>
      <c r="C25" s="171">
        <v>172750</v>
      </c>
      <c r="D25" s="144">
        <v>329850</v>
      </c>
      <c r="E25" s="170">
        <v>0.24</v>
      </c>
      <c r="F25" s="81"/>
    </row>
    <row r="26" spans="1:11" x14ac:dyDescent="0.25">
      <c r="B26" s="81"/>
      <c r="C26" s="171">
        <v>329850</v>
      </c>
      <c r="D26" s="144">
        <v>418350</v>
      </c>
      <c r="E26" s="170">
        <v>0.32</v>
      </c>
      <c r="F26" s="81"/>
    </row>
    <row r="27" spans="1:11" x14ac:dyDescent="0.25">
      <c r="B27" s="81"/>
      <c r="C27" s="171">
        <v>418850</v>
      </c>
      <c r="D27" s="144">
        <v>628300</v>
      </c>
      <c r="E27" s="170">
        <v>0.35</v>
      </c>
      <c r="F27" s="81"/>
    </row>
    <row r="28" spans="1:11" x14ac:dyDescent="0.25">
      <c r="B28" s="81"/>
      <c r="C28" s="182">
        <v>628300</v>
      </c>
      <c r="D28" s="145"/>
      <c r="E28" s="183">
        <v>0.37</v>
      </c>
      <c r="F28" s="81"/>
    </row>
    <row r="29" spans="1:11" x14ac:dyDescent="0.25">
      <c r="B29" s="81"/>
      <c r="C29" s="81"/>
      <c r="D29" s="81"/>
      <c r="E29" s="81"/>
      <c r="F29" s="81"/>
    </row>
    <row r="30" spans="1:11" s="81" customFormat="1" x14ac:dyDescent="0.25">
      <c r="A30" s="24" t="s">
        <v>72</v>
      </c>
      <c r="B30" s="194" t="s">
        <v>182</v>
      </c>
      <c r="C30" s="194"/>
      <c r="D30" s="194"/>
      <c r="E30" s="194"/>
      <c r="F30" s="194"/>
      <c r="G30" s="194"/>
      <c r="H30" s="194"/>
      <c r="I30" s="194"/>
      <c r="J30" s="194"/>
      <c r="K30" s="194"/>
    </row>
    <row r="31" spans="1:11" s="81" customFormat="1" x14ac:dyDescent="0.25"/>
    <row r="32" spans="1:11" s="81" customFormat="1" x14ac:dyDescent="0.25">
      <c r="A32" s="24" t="s">
        <v>73</v>
      </c>
      <c r="B32" s="200" t="s">
        <v>234</v>
      </c>
      <c r="C32" s="194"/>
      <c r="D32" s="194"/>
      <c r="E32" s="194"/>
      <c r="F32" s="194"/>
      <c r="G32" s="194"/>
      <c r="H32" s="194"/>
      <c r="I32" s="194"/>
      <c r="J32" s="194"/>
      <c r="K32" s="194"/>
    </row>
    <row r="33" spans="1:11" x14ac:dyDescent="0.25">
      <c r="A33" s="24"/>
      <c r="B33" s="81"/>
    </row>
    <row r="34" spans="1:11" x14ac:dyDescent="0.25">
      <c r="A34" s="24" t="s">
        <v>74</v>
      </c>
      <c r="B34" s="200" t="s">
        <v>235</v>
      </c>
      <c r="C34" s="194"/>
      <c r="D34" s="194"/>
      <c r="E34" s="194"/>
      <c r="F34" s="194"/>
      <c r="G34" s="194"/>
      <c r="H34" s="194"/>
      <c r="I34" s="194"/>
      <c r="J34" s="194"/>
      <c r="K34" s="194"/>
    </row>
    <row r="35" spans="1:11" s="81" customFormat="1" x14ac:dyDescent="0.25">
      <c r="A35" s="24"/>
    </row>
    <row r="36" spans="1:11" x14ac:dyDescent="0.25">
      <c r="A36" s="24" t="s">
        <v>75</v>
      </c>
      <c r="B36" s="200" t="s">
        <v>236</v>
      </c>
      <c r="C36" s="194"/>
      <c r="D36" s="194"/>
      <c r="E36" s="194"/>
      <c r="F36" s="194"/>
      <c r="G36" s="194"/>
      <c r="H36" s="194"/>
      <c r="I36" s="194"/>
      <c r="J36" s="194"/>
      <c r="K36" s="194"/>
    </row>
  </sheetData>
  <mergeCells count="7">
    <mergeCell ref="B34:K34"/>
    <mergeCell ref="B36:K36"/>
    <mergeCell ref="B4:K4"/>
    <mergeCell ref="B15:K15"/>
    <mergeCell ref="B17:K17"/>
    <mergeCell ref="B30:K30"/>
    <mergeCell ref="B32:K3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D21"/>
  <sheetViews>
    <sheetView workbookViewId="0"/>
  </sheetViews>
  <sheetFormatPr defaultColWidth="9.140625" defaultRowHeight="15.75" x14ac:dyDescent="0.25"/>
  <cols>
    <col min="1" max="1" width="4.7109375" style="24" customWidth="1"/>
    <col min="2" max="4" width="13.7109375" style="62" customWidth="1"/>
    <col min="5" max="5" width="3.140625" style="81" customWidth="1"/>
    <col min="6" max="7" width="13.7109375" style="62" customWidth="1"/>
    <col min="8" max="8" width="5.42578125" style="62" customWidth="1"/>
    <col min="9" max="9" width="19" style="62" customWidth="1"/>
    <col min="10" max="10" width="14" style="62" bestFit="1" customWidth="1"/>
    <col min="11" max="11" width="13" style="62" customWidth="1"/>
    <col min="12" max="20" width="13.7109375" style="62" customWidth="1"/>
    <col min="21" max="64" width="10.7109375" style="62" customWidth="1"/>
    <col min="65" max="16384" width="9.140625" style="62"/>
  </cols>
  <sheetData>
    <row r="1" spans="1:30" ht="16.5" thickBot="1" x14ac:dyDescent="0.3"/>
    <row r="2" spans="1:30" ht="21.75" thickBot="1" x14ac:dyDescent="0.4">
      <c r="A2" s="90"/>
      <c r="B2" s="105" t="s">
        <v>174</v>
      </c>
      <c r="C2" s="106"/>
      <c r="D2" s="80"/>
      <c r="E2" s="80"/>
      <c r="F2" s="80"/>
      <c r="G2" s="80"/>
      <c r="H2" s="80"/>
      <c r="I2" s="80"/>
      <c r="J2" s="81"/>
      <c r="K2" s="81"/>
      <c r="L2" s="81"/>
      <c r="M2" s="81"/>
      <c r="N2" s="81"/>
      <c r="O2" s="81"/>
      <c r="P2" s="81"/>
      <c r="Q2" s="81"/>
      <c r="R2" s="81"/>
      <c r="S2" s="81"/>
      <c r="T2" s="81"/>
      <c r="U2" s="81"/>
      <c r="V2" s="81"/>
      <c r="W2" s="81"/>
      <c r="X2" s="81"/>
      <c r="Y2" s="81"/>
      <c r="Z2" s="81"/>
      <c r="AA2" s="81"/>
      <c r="AB2" s="81"/>
      <c r="AC2" s="81"/>
      <c r="AD2" s="81"/>
    </row>
    <row r="3" spans="1:30" s="81" customFormat="1" x14ac:dyDescent="0.25">
      <c r="A3" s="24"/>
    </row>
    <row r="4" spans="1:30" s="81" customFormat="1" ht="47.25" x14ac:dyDescent="0.25">
      <c r="A4" s="24" t="s">
        <v>72</v>
      </c>
      <c r="C4" s="85" t="s">
        <v>68</v>
      </c>
      <c r="D4" s="85" t="s">
        <v>69</v>
      </c>
      <c r="E4" s="85"/>
      <c r="F4" s="91" t="s">
        <v>70</v>
      </c>
      <c r="G4" s="91"/>
      <c r="H4" s="91"/>
      <c r="I4" s="91"/>
      <c r="J4" s="91"/>
    </row>
    <row r="5" spans="1:30" s="81" customFormat="1" x14ac:dyDescent="0.25">
      <c r="A5" s="24"/>
      <c r="C5" s="184"/>
      <c r="D5" s="184"/>
      <c r="E5" s="139"/>
      <c r="F5" s="185"/>
      <c r="H5" s="193"/>
      <c r="I5" s="81" t="s">
        <v>76</v>
      </c>
      <c r="J5" s="184"/>
    </row>
    <row r="6" spans="1:30" s="81" customFormat="1" x14ac:dyDescent="0.25">
      <c r="A6" s="24"/>
      <c r="C6" s="186"/>
      <c r="D6" s="186"/>
      <c r="E6" s="187"/>
      <c r="F6" s="188"/>
      <c r="G6" s="87" t="s">
        <v>77</v>
      </c>
      <c r="H6" s="193"/>
      <c r="I6" s="81" t="s">
        <v>76</v>
      </c>
      <c r="J6" s="186"/>
    </row>
    <row r="7" spans="1:30" s="81" customFormat="1" x14ac:dyDescent="0.25">
      <c r="A7" s="24"/>
      <c r="C7" s="186"/>
      <c r="D7" s="186"/>
      <c r="E7" s="187"/>
      <c r="F7" s="189"/>
      <c r="G7" s="87" t="s">
        <v>77</v>
      </c>
      <c r="H7" s="193"/>
      <c r="I7" s="81" t="s">
        <v>76</v>
      </c>
      <c r="J7" s="186"/>
    </row>
    <row r="8" spans="1:30" s="81" customFormat="1" x14ac:dyDescent="0.25">
      <c r="A8" s="24"/>
      <c r="C8" s="186"/>
      <c r="D8" s="186"/>
      <c r="E8" s="187"/>
      <c r="F8" s="189"/>
      <c r="G8" s="87" t="s">
        <v>77</v>
      </c>
      <c r="H8" s="193"/>
      <c r="I8" s="81" t="s">
        <v>76</v>
      </c>
      <c r="J8" s="186"/>
    </row>
    <row r="9" spans="1:30" s="81" customFormat="1" x14ac:dyDescent="0.25">
      <c r="A9" s="24"/>
      <c r="C9" s="186"/>
      <c r="D9" s="186"/>
      <c r="E9" s="187"/>
      <c r="F9" s="189"/>
      <c r="G9" s="87" t="s">
        <v>77</v>
      </c>
      <c r="H9" s="193"/>
      <c r="I9" s="81" t="s">
        <v>76</v>
      </c>
      <c r="J9" s="186"/>
    </row>
    <row r="10" spans="1:30" s="81" customFormat="1" x14ac:dyDescent="0.25">
      <c r="A10" s="24"/>
      <c r="C10" s="186"/>
      <c r="D10" s="186"/>
      <c r="E10" s="187"/>
      <c r="F10" s="189"/>
      <c r="G10" s="87" t="s">
        <v>77</v>
      </c>
      <c r="H10" s="193"/>
      <c r="I10" s="81" t="s">
        <v>76</v>
      </c>
      <c r="J10" s="186"/>
    </row>
    <row r="11" spans="1:30" s="81" customFormat="1" x14ac:dyDescent="0.25">
      <c r="A11" s="24"/>
      <c r="C11" s="186"/>
      <c r="D11" s="186"/>
      <c r="E11" s="187"/>
      <c r="F11" s="189"/>
      <c r="G11" s="87" t="s">
        <v>77</v>
      </c>
      <c r="H11" s="193"/>
      <c r="I11" s="81" t="s">
        <v>76</v>
      </c>
      <c r="J11" s="186"/>
    </row>
    <row r="12" spans="1:30" s="81" customFormat="1" x14ac:dyDescent="0.25">
      <c r="A12" s="24"/>
    </row>
    <row r="13" spans="1:30" x14ac:dyDescent="0.25">
      <c r="A13" s="24" t="s">
        <v>78</v>
      </c>
      <c r="B13" s="81" t="s">
        <v>66</v>
      </c>
      <c r="D13" s="190"/>
      <c r="E13" s="44"/>
    </row>
    <row r="15" spans="1:30" x14ac:dyDescent="0.25">
      <c r="A15" s="24" t="s">
        <v>74</v>
      </c>
      <c r="B15" s="81" t="s">
        <v>79</v>
      </c>
    </row>
    <row r="17" spans="1:7" x14ac:dyDescent="0.25">
      <c r="B17" s="81" t="s">
        <v>64</v>
      </c>
      <c r="C17" s="47"/>
      <c r="D17" s="47"/>
      <c r="E17" s="47"/>
      <c r="F17" s="191"/>
      <c r="G17" s="74"/>
    </row>
    <row r="18" spans="1:7" x14ac:dyDescent="0.25">
      <c r="B18" s="81" t="s">
        <v>62</v>
      </c>
      <c r="C18" s="47"/>
      <c r="D18" s="47"/>
      <c r="E18" s="47"/>
      <c r="F18" s="191"/>
      <c r="G18" s="74"/>
    </row>
    <row r="19" spans="1:7" x14ac:dyDescent="0.25">
      <c r="B19" s="81" t="s">
        <v>63</v>
      </c>
      <c r="C19" s="47"/>
      <c r="D19" s="47"/>
      <c r="E19" s="47"/>
      <c r="F19" s="191"/>
      <c r="G19" s="74"/>
    </row>
    <row r="20" spans="1:7" x14ac:dyDescent="0.25">
      <c r="B20" s="81"/>
      <c r="C20" s="47"/>
      <c r="D20" s="47"/>
      <c r="E20" s="47"/>
      <c r="F20" s="48"/>
      <c r="G20" s="46"/>
    </row>
    <row r="21" spans="1:7" x14ac:dyDescent="0.25">
      <c r="A21" s="24" t="s">
        <v>80</v>
      </c>
      <c r="B21" s="81" t="s">
        <v>67</v>
      </c>
      <c r="C21" s="47"/>
      <c r="D21" s="192"/>
      <c r="E21" s="92"/>
      <c r="F21" s="48"/>
      <c r="G21" s="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Chapter 2</vt:lpstr>
      <vt:lpstr>Section 2.1</vt:lpstr>
      <vt:lpstr>Section 2.2</vt:lpstr>
      <vt:lpstr>Section 2.3</vt:lpstr>
      <vt:lpstr>Section 2.4</vt:lpstr>
      <vt:lpstr>Section 2.5</vt:lpstr>
      <vt:lpstr>Section 2.6</vt:lpstr>
      <vt:lpstr>Master it!</vt:lpstr>
      <vt:lpstr>Solution</vt:lpstr>
    </vt:vector>
  </TitlesOfParts>
  <Company>Belmont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Reese, William A</cp:lastModifiedBy>
  <cp:lastPrinted>2009-02-05T18:34:54Z</cp:lastPrinted>
  <dcterms:created xsi:type="dcterms:W3CDTF">2008-02-06T20:32:32Z</dcterms:created>
  <dcterms:modified xsi:type="dcterms:W3CDTF">2022-04-14T20:13:21Z</dcterms:modified>
</cp:coreProperties>
</file>